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jamach\Desktop\CENNIK_2023\"/>
    </mc:Choice>
  </mc:AlternateContent>
  <xr:revisionPtr revIDLastSave="0" documentId="13_ncr:1_{8E1F164B-7DA8-4DD3-9025-6BCB2D4FDC1B}" xr6:coauthVersionLast="47" xr6:coauthVersionMax="47" xr10:uidLastSave="{00000000-0000-0000-0000-000000000000}"/>
  <workbookProtection workbookAlgorithmName="SHA-512" workbookHashValue="nAZThjaMqpFWUjVh07ip+EccNpVUfEqd7RFQe3uaWtkLpqPS0bdt5MSTzcAd2F/nvgskZk7c0gfmrYFcIgnrrg==" workbookSaltValue="M+YzuPLqo4eY/ot2yy3BaQ==" workbookSpinCount="100000" lockStructure="1"/>
  <bookViews>
    <workbookView xWindow="-108" yWindow="-108" windowWidth="23256" windowHeight="12576" tabRatio="760" xr2:uid="{00000000-000D-0000-FFFF-FFFF00000000}"/>
  </bookViews>
  <sheets>
    <sheet name="TYP 41" sheetId="1" r:id="rId1"/>
    <sheet name="TYP 42" sheetId="2" r:id="rId2"/>
    <sheet name="TYP 27" sheetId="3" r:id="rId3"/>
    <sheet name="ORGANIKA" sheetId="4" r:id="rId4"/>
    <sheet name="CERAMIKA" sheetId="5" r:id="rId5"/>
    <sheet name="SUPERTWARDE" sheetId="11" r:id="rId6"/>
    <sheet name="Arkusz1" sheetId="7" state="hidden" r:id="rId7"/>
    <sheet name="BORAZONY" sheetId="12" r:id="rId8"/>
    <sheet name="PÓŁELASTYCZNE" sheetId="8" r:id="rId9"/>
    <sheet name="KRĄŻKI FIBROWE" sheetId="9" r:id="rId10"/>
    <sheet name="PILNIKI OBROTOWE" sheetId="10" r:id="rId11"/>
  </sheets>
  <definedNames>
    <definedName name="_xlnm.Print_Area" localSheetId="7">BORAZONY!$A$1:$D$11</definedName>
    <definedName name="_xlnm.Print_Area" localSheetId="8">PÓŁELASTYCZNE!$A$1:$H$140</definedName>
    <definedName name="_xlnm.Print_Area" localSheetId="5">SUPERTWARDE!$A$1:$R$52</definedName>
    <definedName name="_xlnm.Print_Area" localSheetId="2">'TYP 27'!$A$1:$I$58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8" i="3" l="1"/>
  <c r="H58" i="3" s="1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6" i="10"/>
  <c r="P7" i="9"/>
  <c r="P8" i="9"/>
  <c r="P9" i="9"/>
  <c r="P10" i="9"/>
  <c r="P14" i="9"/>
  <c r="P15" i="9"/>
  <c r="P16" i="9"/>
  <c r="P17" i="9"/>
  <c r="P21" i="9"/>
  <c r="P22" i="9"/>
  <c r="P23" i="9"/>
  <c r="P24" i="9"/>
  <c r="P6" i="9"/>
  <c r="H8" i="8"/>
  <c r="H9" i="8"/>
  <c r="H13" i="8"/>
  <c r="H14" i="8"/>
  <c r="H15" i="8"/>
  <c r="H19" i="8"/>
  <c r="H20" i="8"/>
  <c r="H21" i="8"/>
  <c r="H25" i="8"/>
  <c r="H26" i="8"/>
  <c r="H27" i="8"/>
  <c r="H28" i="8"/>
  <c r="H29" i="8"/>
  <c r="H30" i="8"/>
  <c r="H31" i="8"/>
  <c r="H32" i="8"/>
  <c r="H33" i="8"/>
  <c r="H37" i="8"/>
  <c r="H38" i="8"/>
  <c r="H39" i="8"/>
  <c r="H40" i="8"/>
  <c r="H44" i="8"/>
  <c r="H45" i="8"/>
  <c r="H46" i="8"/>
  <c r="H47" i="8"/>
  <c r="H48" i="8"/>
  <c r="H49" i="8"/>
  <c r="H50" i="8"/>
  <c r="H51" i="8"/>
  <c r="H52" i="8"/>
  <c r="H56" i="8"/>
  <c r="H57" i="8"/>
  <c r="H58" i="8"/>
  <c r="H59" i="8"/>
  <c r="H63" i="8"/>
  <c r="H64" i="8"/>
  <c r="H65" i="8"/>
  <c r="H66" i="8"/>
  <c r="H67" i="8"/>
  <c r="H68" i="8"/>
  <c r="H69" i="8"/>
  <c r="H70" i="8"/>
  <c r="H71" i="8"/>
  <c r="H72" i="8"/>
  <c r="H76" i="8"/>
  <c r="H77" i="8"/>
  <c r="H78" i="8"/>
  <c r="H79" i="8"/>
  <c r="H83" i="8"/>
  <c r="H84" i="8"/>
  <c r="H88" i="8"/>
  <c r="H89" i="8"/>
  <c r="H90" i="8"/>
  <c r="H91" i="8"/>
  <c r="H95" i="8"/>
  <c r="H96" i="8"/>
  <c r="H100" i="8"/>
  <c r="H101" i="8"/>
  <c r="H102" i="8"/>
  <c r="H107" i="8"/>
  <c r="H108" i="8"/>
  <c r="H109" i="8"/>
  <c r="H110" i="8"/>
  <c r="H111" i="8"/>
  <c r="H112" i="8"/>
  <c r="H113" i="8"/>
  <c r="H114" i="8"/>
  <c r="H115" i="8"/>
  <c r="H120" i="8"/>
  <c r="H121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7" i="8"/>
  <c r="H477" i="5"/>
  <c r="H55" i="4"/>
  <c r="H56" i="4"/>
  <c r="H38" i="2"/>
  <c r="H37" i="2"/>
  <c r="H36" i="2"/>
  <c r="H35" i="2"/>
  <c r="H34" i="2"/>
  <c r="H33" i="2"/>
  <c r="H30" i="2"/>
  <c r="H29" i="2"/>
  <c r="H26" i="2"/>
  <c r="H25" i="2"/>
  <c r="H22" i="2"/>
  <c r="H21" i="2"/>
  <c r="H18" i="2"/>
  <c r="H17" i="2"/>
  <c r="H16" i="2"/>
  <c r="H15" i="2"/>
  <c r="H7" i="2"/>
  <c r="H8" i="2"/>
  <c r="H9" i="2"/>
  <c r="H10" i="2"/>
  <c r="H11" i="2"/>
  <c r="H12" i="2"/>
  <c r="H6" i="2"/>
  <c r="H98" i="1"/>
  <c r="N120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" i="10"/>
  <c r="O7" i="9"/>
  <c r="O8" i="9"/>
  <c r="O9" i="9"/>
  <c r="O10" i="9"/>
  <c r="O14" i="9"/>
  <c r="O15" i="9"/>
  <c r="O16" i="9"/>
  <c r="O17" i="9"/>
  <c r="O21" i="9"/>
  <c r="O22" i="9"/>
  <c r="O23" i="9"/>
  <c r="O24" i="9"/>
  <c r="O6" i="9"/>
  <c r="G8" i="8"/>
  <c r="G9" i="8"/>
  <c r="G13" i="8"/>
  <c r="G14" i="8"/>
  <c r="G15" i="8"/>
  <c r="G19" i="8"/>
  <c r="G20" i="8"/>
  <c r="G21" i="8"/>
  <c r="G25" i="8"/>
  <c r="G26" i="8"/>
  <c r="G27" i="8"/>
  <c r="G28" i="8"/>
  <c r="G29" i="8"/>
  <c r="G30" i="8"/>
  <c r="G31" i="8"/>
  <c r="G32" i="8"/>
  <c r="G33" i="8"/>
  <c r="G37" i="8"/>
  <c r="G38" i="8"/>
  <c r="G39" i="8"/>
  <c r="G40" i="8"/>
  <c r="G44" i="8"/>
  <c r="G45" i="8"/>
  <c r="G46" i="8"/>
  <c r="G47" i="8"/>
  <c r="G48" i="8"/>
  <c r="G49" i="8"/>
  <c r="G50" i="8"/>
  <c r="G51" i="8"/>
  <c r="G52" i="8"/>
  <c r="G56" i="8"/>
  <c r="G57" i="8"/>
  <c r="G58" i="8"/>
  <c r="G59" i="8"/>
  <c r="G63" i="8"/>
  <c r="G64" i="8"/>
  <c r="G65" i="8"/>
  <c r="G66" i="8"/>
  <c r="G67" i="8"/>
  <c r="G68" i="8"/>
  <c r="G69" i="8"/>
  <c r="G70" i="8"/>
  <c r="G71" i="8"/>
  <c r="G72" i="8"/>
  <c r="G76" i="8"/>
  <c r="G77" i="8"/>
  <c r="G78" i="8"/>
  <c r="G79" i="8"/>
  <c r="G83" i="8"/>
  <c r="G84" i="8"/>
  <c r="G88" i="8"/>
  <c r="G89" i="8"/>
  <c r="G90" i="8"/>
  <c r="G91" i="8"/>
  <c r="G95" i="8"/>
  <c r="G96" i="8"/>
  <c r="G100" i="8"/>
  <c r="G101" i="8"/>
  <c r="G102" i="8"/>
  <c r="G107" i="8"/>
  <c r="G108" i="8"/>
  <c r="G109" i="8"/>
  <c r="G110" i="8"/>
  <c r="G111" i="8"/>
  <c r="G112" i="8"/>
  <c r="G113" i="8"/>
  <c r="G114" i="8"/>
  <c r="G115" i="8"/>
  <c r="G120" i="8"/>
  <c r="G121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7" i="8"/>
  <c r="D6" i="12"/>
  <c r="D7" i="12"/>
  <c r="D8" i="12"/>
  <c r="D9" i="12"/>
  <c r="D10" i="12"/>
  <c r="D11" i="12"/>
  <c r="D5" i="12"/>
  <c r="A9" i="11" l="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A27" i="11"/>
  <c r="V29" i="11"/>
  <c r="V30" i="11"/>
  <c r="V31" i="11"/>
  <c r="V32" i="11"/>
  <c r="V33" i="11"/>
  <c r="A35" i="11"/>
  <c r="V37" i="11"/>
  <c r="V38" i="11"/>
  <c r="A40" i="11"/>
  <c r="V42" i="11"/>
  <c r="V43" i="11"/>
  <c r="V7" i="11"/>
  <c r="G7" i="5"/>
  <c r="H7" i="5" s="1"/>
  <c r="G8" i="5"/>
  <c r="H8" i="5" s="1"/>
  <c r="G9" i="5"/>
  <c r="H9" i="5" s="1"/>
  <c r="G10" i="5"/>
  <c r="H10" i="5" s="1"/>
  <c r="G11" i="5"/>
  <c r="H11" i="5" s="1"/>
  <c r="G12" i="5"/>
  <c r="H12" i="5" s="1"/>
  <c r="G13" i="5"/>
  <c r="H13" i="5" s="1"/>
  <c r="G14" i="5"/>
  <c r="H14" i="5" s="1"/>
  <c r="G15" i="5"/>
  <c r="H15" i="5" s="1"/>
  <c r="G16" i="5"/>
  <c r="H16" i="5" s="1"/>
  <c r="G17" i="5"/>
  <c r="H17" i="5" s="1"/>
  <c r="G18" i="5"/>
  <c r="H18" i="5" s="1"/>
  <c r="G19" i="5"/>
  <c r="H19" i="5" s="1"/>
  <c r="G20" i="5"/>
  <c r="H20" i="5" s="1"/>
  <c r="G21" i="5"/>
  <c r="H21" i="5" s="1"/>
  <c r="G22" i="5"/>
  <c r="H22" i="5" s="1"/>
  <c r="G23" i="5"/>
  <c r="H23" i="5" s="1"/>
  <c r="G24" i="5"/>
  <c r="H24" i="5" s="1"/>
  <c r="G25" i="5"/>
  <c r="H25" i="5" s="1"/>
  <c r="G26" i="5"/>
  <c r="H26" i="5" s="1"/>
  <c r="G27" i="5"/>
  <c r="H27" i="5" s="1"/>
  <c r="G28" i="5"/>
  <c r="H28" i="5" s="1"/>
  <c r="G29" i="5"/>
  <c r="H29" i="5" s="1"/>
  <c r="G30" i="5"/>
  <c r="H30" i="5" s="1"/>
  <c r="G31" i="5"/>
  <c r="H31" i="5" s="1"/>
  <c r="G32" i="5"/>
  <c r="H32" i="5" s="1"/>
  <c r="G33" i="5"/>
  <c r="H33" i="5" s="1"/>
  <c r="G34" i="5"/>
  <c r="H34" i="5" s="1"/>
  <c r="G35" i="5"/>
  <c r="H35" i="5" s="1"/>
  <c r="G36" i="5"/>
  <c r="H36" i="5" s="1"/>
  <c r="G37" i="5"/>
  <c r="H37" i="5" s="1"/>
  <c r="G38" i="5"/>
  <c r="H38" i="5" s="1"/>
  <c r="G39" i="5"/>
  <c r="H39" i="5" s="1"/>
  <c r="G40" i="5"/>
  <c r="H40" i="5" s="1"/>
  <c r="G41" i="5"/>
  <c r="H41" i="5" s="1"/>
  <c r="G42" i="5"/>
  <c r="H42" i="5" s="1"/>
  <c r="G43" i="5"/>
  <c r="H43" i="5" s="1"/>
  <c r="G44" i="5"/>
  <c r="H44" i="5" s="1"/>
  <c r="G45" i="5"/>
  <c r="H45" i="5" s="1"/>
  <c r="G48" i="5"/>
  <c r="H48" i="5" s="1"/>
  <c r="G49" i="5"/>
  <c r="H49" i="5" s="1"/>
  <c r="G50" i="5"/>
  <c r="H50" i="5" s="1"/>
  <c r="G51" i="5"/>
  <c r="H51" i="5" s="1"/>
  <c r="G52" i="5"/>
  <c r="H52" i="5" s="1"/>
  <c r="G53" i="5"/>
  <c r="H53" i="5" s="1"/>
  <c r="G54" i="5"/>
  <c r="H54" i="5" s="1"/>
  <c r="G55" i="5"/>
  <c r="H55" i="5" s="1"/>
  <c r="G56" i="5"/>
  <c r="H56" i="5" s="1"/>
  <c r="G57" i="5"/>
  <c r="H57" i="5" s="1"/>
  <c r="G58" i="5"/>
  <c r="H58" i="5" s="1"/>
  <c r="G59" i="5"/>
  <c r="H59" i="5" s="1"/>
  <c r="G60" i="5"/>
  <c r="H60" i="5" s="1"/>
  <c r="G61" i="5"/>
  <c r="H61" i="5" s="1"/>
  <c r="G62" i="5"/>
  <c r="H62" i="5" s="1"/>
  <c r="G63" i="5"/>
  <c r="H63" i="5" s="1"/>
  <c r="G64" i="5"/>
  <c r="H64" i="5" s="1"/>
  <c r="G65" i="5"/>
  <c r="H65" i="5" s="1"/>
  <c r="G66" i="5"/>
  <c r="H66" i="5" s="1"/>
  <c r="G67" i="5"/>
  <c r="H67" i="5" s="1"/>
  <c r="G68" i="5"/>
  <c r="H68" i="5" s="1"/>
  <c r="G69" i="5"/>
  <c r="H69" i="5" s="1"/>
  <c r="G70" i="5"/>
  <c r="H70" i="5" s="1"/>
  <c r="G71" i="5"/>
  <c r="H71" i="5" s="1"/>
  <c r="G72" i="5"/>
  <c r="H72" i="5" s="1"/>
  <c r="G73" i="5"/>
  <c r="H73" i="5" s="1"/>
  <c r="G74" i="5"/>
  <c r="H74" i="5" s="1"/>
  <c r="G75" i="5"/>
  <c r="H75" i="5" s="1"/>
  <c r="G76" i="5"/>
  <c r="H76" i="5" s="1"/>
  <c r="G77" i="5"/>
  <c r="H77" i="5" s="1"/>
  <c r="G78" i="5"/>
  <c r="H78" i="5" s="1"/>
  <c r="G79" i="5"/>
  <c r="H79" i="5" s="1"/>
  <c r="G80" i="5"/>
  <c r="H80" i="5" s="1"/>
  <c r="G81" i="5"/>
  <c r="H81" i="5" s="1"/>
  <c r="G82" i="5"/>
  <c r="H82" i="5" s="1"/>
  <c r="G83" i="5"/>
  <c r="H83" i="5" s="1"/>
  <c r="G84" i="5"/>
  <c r="H84" i="5" s="1"/>
  <c r="G85" i="5"/>
  <c r="H85" i="5" s="1"/>
  <c r="G86" i="5"/>
  <c r="H86" i="5" s="1"/>
  <c r="G87" i="5"/>
  <c r="H87" i="5" s="1"/>
  <c r="G88" i="5"/>
  <c r="H88" i="5" s="1"/>
  <c r="G89" i="5"/>
  <c r="H89" i="5" s="1"/>
  <c r="G90" i="5"/>
  <c r="H90" i="5" s="1"/>
  <c r="G91" i="5"/>
  <c r="H91" i="5" s="1"/>
  <c r="G92" i="5"/>
  <c r="H92" i="5" s="1"/>
  <c r="G93" i="5"/>
  <c r="H93" i="5" s="1"/>
  <c r="G94" i="5"/>
  <c r="H94" i="5" s="1"/>
  <c r="G95" i="5"/>
  <c r="H95" i="5" s="1"/>
  <c r="G96" i="5"/>
  <c r="H96" i="5" s="1"/>
  <c r="G97" i="5"/>
  <c r="H97" i="5" s="1"/>
  <c r="G98" i="5"/>
  <c r="H98" i="5" s="1"/>
  <c r="G99" i="5"/>
  <c r="H99" i="5" s="1"/>
  <c r="G100" i="5"/>
  <c r="H100" i="5" s="1"/>
  <c r="G101" i="5"/>
  <c r="H101" i="5" s="1"/>
  <c r="G102" i="5"/>
  <c r="H102" i="5" s="1"/>
  <c r="G103" i="5"/>
  <c r="H103" i="5" s="1"/>
  <c r="G104" i="5"/>
  <c r="H104" i="5" s="1"/>
  <c r="G105" i="5"/>
  <c r="H105" i="5" s="1"/>
  <c r="G106" i="5"/>
  <c r="H106" i="5" s="1"/>
  <c r="G107" i="5"/>
  <c r="H107" i="5" s="1"/>
  <c r="G108" i="5"/>
  <c r="H108" i="5" s="1"/>
  <c r="G109" i="5"/>
  <c r="H109" i="5" s="1"/>
  <c r="G110" i="5"/>
  <c r="H110" i="5" s="1"/>
  <c r="G111" i="5"/>
  <c r="H111" i="5" s="1"/>
  <c r="G112" i="5"/>
  <c r="H112" i="5" s="1"/>
  <c r="G113" i="5"/>
  <c r="H113" i="5" s="1"/>
  <c r="G114" i="5"/>
  <c r="H114" i="5" s="1"/>
  <c r="G115" i="5"/>
  <c r="H115" i="5" s="1"/>
  <c r="G116" i="5"/>
  <c r="H116" i="5" s="1"/>
  <c r="G118" i="5"/>
  <c r="H118" i="5" s="1"/>
  <c r="G119" i="5"/>
  <c r="H119" i="5" s="1"/>
  <c r="G120" i="5"/>
  <c r="H120" i="5" s="1"/>
  <c r="G121" i="5"/>
  <c r="H121" i="5" s="1"/>
  <c r="G122" i="5"/>
  <c r="H122" i="5" s="1"/>
  <c r="G123" i="5"/>
  <c r="H123" i="5" s="1"/>
  <c r="G124" i="5"/>
  <c r="H124" i="5" s="1"/>
  <c r="G125" i="5"/>
  <c r="H125" i="5" s="1"/>
  <c r="G126" i="5"/>
  <c r="H126" i="5" s="1"/>
  <c r="G127" i="5"/>
  <c r="H127" i="5" s="1"/>
  <c r="G128" i="5"/>
  <c r="H128" i="5" s="1"/>
  <c r="G129" i="5"/>
  <c r="H129" i="5" s="1"/>
  <c r="G130" i="5"/>
  <c r="H130" i="5" s="1"/>
  <c r="G131" i="5"/>
  <c r="H131" i="5" s="1"/>
  <c r="G132" i="5"/>
  <c r="H132" i="5" s="1"/>
  <c r="G133" i="5"/>
  <c r="H133" i="5" s="1"/>
  <c r="G134" i="5"/>
  <c r="H134" i="5" s="1"/>
  <c r="G135" i="5"/>
  <c r="H135" i="5" s="1"/>
  <c r="G136" i="5"/>
  <c r="H136" i="5" s="1"/>
  <c r="G137" i="5"/>
  <c r="H137" i="5" s="1"/>
  <c r="G138" i="5"/>
  <c r="H138" i="5" s="1"/>
  <c r="G139" i="5"/>
  <c r="H139" i="5" s="1"/>
  <c r="G140" i="5"/>
  <c r="H140" i="5" s="1"/>
  <c r="G141" i="5"/>
  <c r="H141" i="5" s="1"/>
  <c r="G142" i="5"/>
  <c r="H142" i="5" s="1"/>
  <c r="G143" i="5"/>
  <c r="H143" i="5" s="1"/>
  <c r="G144" i="5"/>
  <c r="H144" i="5" s="1"/>
  <c r="G145" i="5"/>
  <c r="H145" i="5" s="1"/>
  <c r="G146" i="5"/>
  <c r="H146" i="5" s="1"/>
  <c r="G147" i="5"/>
  <c r="H147" i="5" s="1"/>
  <c r="G148" i="5"/>
  <c r="H148" i="5" s="1"/>
  <c r="G149" i="5"/>
  <c r="H149" i="5" s="1"/>
  <c r="G150" i="5"/>
  <c r="H150" i="5" s="1"/>
  <c r="G151" i="5"/>
  <c r="H151" i="5" s="1"/>
  <c r="G152" i="5"/>
  <c r="H152" i="5" s="1"/>
  <c r="G153" i="5"/>
  <c r="H153" i="5" s="1"/>
  <c r="G154" i="5"/>
  <c r="H154" i="5" s="1"/>
  <c r="G155" i="5"/>
  <c r="H155" i="5" s="1"/>
  <c r="G156" i="5"/>
  <c r="H156" i="5" s="1"/>
  <c r="G157" i="5"/>
  <c r="H157" i="5" s="1"/>
  <c r="G158" i="5"/>
  <c r="H158" i="5" s="1"/>
  <c r="G159" i="5"/>
  <c r="H159" i="5" s="1"/>
  <c r="G160" i="5"/>
  <c r="H160" i="5" s="1"/>
  <c r="G161" i="5"/>
  <c r="H161" i="5" s="1"/>
  <c r="G162" i="5"/>
  <c r="H162" i="5" s="1"/>
  <c r="G165" i="5"/>
  <c r="H165" i="5" s="1"/>
  <c r="G166" i="5"/>
  <c r="H166" i="5" s="1"/>
  <c r="G167" i="5"/>
  <c r="H167" i="5" s="1"/>
  <c r="G168" i="5"/>
  <c r="H168" i="5" s="1"/>
  <c r="G169" i="5"/>
  <c r="H169" i="5" s="1"/>
  <c r="G170" i="5"/>
  <c r="H170" i="5" s="1"/>
  <c r="G171" i="5"/>
  <c r="H171" i="5" s="1"/>
  <c r="G172" i="5"/>
  <c r="H172" i="5" s="1"/>
  <c r="G173" i="5"/>
  <c r="H173" i="5" s="1"/>
  <c r="G174" i="5"/>
  <c r="H174" i="5" s="1"/>
  <c r="G175" i="5"/>
  <c r="H175" i="5" s="1"/>
  <c r="G176" i="5"/>
  <c r="H176" i="5" s="1"/>
  <c r="G177" i="5"/>
  <c r="H177" i="5" s="1"/>
  <c r="G178" i="5"/>
  <c r="H178" i="5" s="1"/>
  <c r="G179" i="5"/>
  <c r="H179" i="5" s="1"/>
  <c r="G180" i="5"/>
  <c r="H180" i="5" s="1"/>
  <c r="G181" i="5"/>
  <c r="H181" i="5" s="1"/>
  <c r="G182" i="5"/>
  <c r="H182" i="5" s="1"/>
  <c r="G183" i="5"/>
  <c r="H183" i="5" s="1"/>
  <c r="G184" i="5"/>
  <c r="H184" i="5" s="1"/>
  <c r="G185" i="5"/>
  <c r="H185" i="5" s="1"/>
  <c r="G186" i="5"/>
  <c r="H186" i="5" s="1"/>
  <c r="G187" i="5"/>
  <c r="H187" i="5" s="1"/>
  <c r="G188" i="5"/>
  <c r="H188" i="5" s="1"/>
  <c r="G191" i="5"/>
  <c r="H191" i="5" s="1"/>
  <c r="G192" i="5"/>
  <c r="H192" i="5" s="1"/>
  <c r="G193" i="5"/>
  <c r="H193" i="5" s="1"/>
  <c r="G194" i="5"/>
  <c r="H194" i="5" s="1"/>
  <c r="G195" i="5"/>
  <c r="H195" i="5" s="1"/>
  <c r="G196" i="5"/>
  <c r="H196" i="5" s="1"/>
  <c r="G197" i="5"/>
  <c r="H197" i="5" s="1"/>
  <c r="G198" i="5"/>
  <c r="H198" i="5" s="1"/>
  <c r="G199" i="5"/>
  <c r="H199" i="5" s="1"/>
  <c r="G200" i="5"/>
  <c r="H200" i="5" s="1"/>
  <c r="G201" i="5"/>
  <c r="H201" i="5" s="1"/>
  <c r="G202" i="5"/>
  <c r="H202" i="5" s="1"/>
  <c r="G203" i="5"/>
  <c r="H203" i="5" s="1"/>
  <c r="G204" i="5"/>
  <c r="H204" i="5" s="1"/>
  <c r="G205" i="5"/>
  <c r="H205" i="5" s="1"/>
  <c r="G206" i="5"/>
  <c r="H206" i="5" s="1"/>
  <c r="G207" i="5"/>
  <c r="H207" i="5" s="1"/>
  <c r="G208" i="5"/>
  <c r="H208" i="5" s="1"/>
  <c r="G209" i="5"/>
  <c r="H209" i="5" s="1"/>
  <c r="G210" i="5"/>
  <c r="H210" i="5" s="1"/>
  <c r="G211" i="5"/>
  <c r="H211" i="5" s="1"/>
  <c r="G212" i="5"/>
  <c r="H212" i="5" s="1"/>
  <c r="G213" i="5"/>
  <c r="H213" i="5" s="1"/>
  <c r="G214" i="5"/>
  <c r="H214" i="5" s="1"/>
  <c r="G215" i="5"/>
  <c r="H215" i="5" s="1"/>
  <c r="G216" i="5"/>
  <c r="H216" i="5" s="1"/>
  <c r="G217" i="5"/>
  <c r="H217" i="5" s="1"/>
  <c r="G218" i="5"/>
  <c r="H218" i="5" s="1"/>
  <c r="G219" i="5"/>
  <c r="H219" i="5" s="1"/>
  <c r="G220" i="5"/>
  <c r="H220" i="5" s="1"/>
  <c r="G221" i="5"/>
  <c r="H221" i="5" s="1"/>
  <c r="G222" i="5"/>
  <c r="H222" i="5" s="1"/>
  <c r="G223" i="5"/>
  <c r="H223" i="5" s="1"/>
  <c r="G224" i="5"/>
  <c r="H224" i="5" s="1"/>
  <c r="G225" i="5"/>
  <c r="H225" i="5" s="1"/>
  <c r="G226" i="5"/>
  <c r="H226" i="5" s="1"/>
  <c r="G227" i="5"/>
  <c r="H227" i="5" s="1"/>
  <c r="G228" i="5"/>
  <c r="H228" i="5" s="1"/>
  <c r="G229" i="5"/>
  <c r="H229" i="5" s="1"/>
  <c r="G230" i="5"/>
  <c r="H230" i="5" s="1"/>
  <c r="G231" i="5"/>
  <c r="H231" i="5" s="1"/>
  <c r="G234" i="5"/>
  <c r="H234" i="5" s="1"/>
  <c r="G235" i="5"/>
  <c r="H235" i="5" s="1"/>
  <c r="G236" i="5"/>
  <c r="H236" i="5" s="1"/>
  <c r="G237" i="5"/>
  <c r="H237" i="5" s="1"/>
  <c r="G238" i="5"/>
  <c r="H238" i="5" s="1"/>
  <c r="G239" i="5"/>
  <c r="H239" i="5" s="1"/>
  <c r="G240" i="5"/>
  <c r="H240" i="5" s="1"/>
  <c r="G241" i="5"/>
  <c r="H241" i="5" s="1"/>
  <c r="G242" i="5"/>
  <c r="H242" i="5" s="1"/>
  <c r="G243" i="5"/>
  <c r="H243" i="5" s="1"/>
  <c r="G244" i="5"/>
  <c r="H244" i="5" s="1"/>
  <c r="G245" i="5"/>
  <c r="H245" i="5" s="1"/>
  <c r="G246" i="5"/>
  <c r="H246" i="5" s="1"/>
  <c r="G247" i="5"/>
  <c r="H247" i="5" s="1"/>
  <c r="G248" i="5"/>
  <c r="H248" i="5" s="1"/>
  <c r="G249" i="5"/>
  <c r="H249" i="5" s="1"/>
  <c r="G250" i="5"/>
  <c r="H250" i="5" s="1"/>
  <c r="G255" i="5"/>
  <c r="H255" i="5" s="1"/>
  <c r="G256" i="5"/>
  <c r="H256" i="5" s="1"/>
  <c r="G257" i="5"/>
  <c r="H257" i="5" s="1"/>
  <c r="G258" i="5"/>
  <c r="H258" i="5" s="1"/>
  <c r="G259" i="5"/>
  <c r="H259" i="5" s="1"/>
  <c r="G260" i="5"/>
  <c r="H260" i="5" s="1"/>
  <c r="G261" i="5"/>
  <c r="H261" i="5" s="1"/>
  <c r="G262" i="5"/>
  <c r="H262" i="5" s="1"/>
  <c r="G263" i="5"/>
  <c r="H263" i="5" s="1"/>
  <c r="G264" i="5"/>
  <c r="H264" i="5" s="1"/>
  <c r="G265" i="5"/>
  <c r="H265" i="5" s="1"/>
  <c r="G266" i="5"/>
  <c r="H266" i="5" s="1"/>
  <c r="A268" i="5"/>
  <c r="G271" i="5"/>
  <c r="H271" i="5" s="1"/>
  <c r="G272" i="5"/>
  <c r="H272" i="5" s="1"/>
  <c r="G273" i="5"/>
  <c r="H273" i="5" s="1"/>
  <c r="G274" i="5"/>
  <c r="H274" i="5" s="1"/>
  <c r="G275" i="5"/>
  <c r="H275" i="5" s="1"/>
  <c r="G276" i="5"/>
  <c r="H276" i="5" s="1"/>
  <c r="G277" i="5"/>
  <c r="H277" i="5" s="1"/>
  <c r="G280" i="5"/>
  <c r="H280" i="5" s="1"/>
  <c r="G281" i="5"/>
  <c r="H281" i="5" s="1"/>
  <c r="G282" i="5"/>
  <c r="H282" i="5" s="1"/>
  <c r="G283" i="5"/>
  <c r="H283" i="5" s="1"/>
  <c r="G284" i="5"/>
  <c r="H284" i="5" s="1"/>
  <c r="G285" i="5"/>
  <c r="H285" i="5" s="1"/>
  <c r="G286" i="5"/>
  <c r="H286" i="5" s="1"/>
  <c r="G287" i="5"/>
  <c r="H287" i="5" s="1"/>
  <c r="G288" i="5"/>
  <c r="H288" i="5" s="1"/>
  <c r="G291" i="5"/>
  <c r="H291" i="5" s="1"/>
  <c r="G292" i="5"/>
  <c r="H292" i="5" s="1"/>
  <c r="G295" i="5"/>
  <c r="H295" i="5" s="1"/>
  <c r="G296" i="5"/>
  <c r="H296" i="5" s="1"/>
  <c r="G297" i="5"/>
  <c r="H297" i="5" s="1"/>
  <c r="G298" i="5"/>
  <c r="H298" i="5" s="1"/>
  <c r="G299" i="5"/>
  <c r="H299" i="5" s="1"/>
  <c r="A301" i="5"/>
  <c r="G304" i="5"/>
  <c r="H304" i="5" s="1"/>
  <c r="G305" i="5"/>
  <c r="H305" i="5" s="1"/>
  <c r="A307" i="5"/>
  <c r="G310" i="5"/>
  <c r="H310" i="5" s="1"/>
  <c r="G311" i="5"/>
  <c r="H311" i="5" s="1"/>
  <c r="A313" i="5"/>
  <c r="G316" i="5"/>
  <c r="H316" i="5" s="1"/>
  <c r="G317" i="5"/>
  <c r="H317" i="5" s="1"/>
  <c r="G318" i="5"/>
  <c r="H318" i="5" s="1"/>
  <c r="G319" i="5"/>
  <c r="H319" i="5" s="1"/>
  <c r="G320" i="5"/>
  <c r="H320" i="5" s="1"/>
  <c r="G321" i="5"/>
  <c r="H321" i="5" s="1"/>
  <c r="G322" i="5"/>
  <c r="H322" i="5" s="1"/>
  <c r="G323" i="5"/>
  <c r="H323" i="5" s="1"/>
  <c r="G324" i="5"/>
  <c r="H324" i="5" s="1"/>
  <c r="G325" i="5"/>
  <c r="H325" i="5" s="1"/>
  <c r="G326" i="5"/>
  <c r="H326" i="5" s="1"/>
  <c r="G327" i="5"/>
  <c r="H327" i="5" s="1"/>
  <c r="G328" i="5"/>
  <c r="H328" i="5" s="1"/>
  <c r="G329" i="5"/>
  <c r="H329" i="5" s="1"/>
  <c r="G330" i="5"/>
  <c r="H330" i="5" s="1"/>
  <c r="A332" i="5"/>
  <c r="G335" i="5"/>
  <c r="H335" i="5" s="1"/>
  <c r="G336" i="5"/>
  <c r="H336" i="5" s="1"/>
  <c r="G337" i="5"/>
  <c r="H337" i="5" s="1"/>
  <c r="G338" i="5"/>
  <c r="H338" i="5" s="1"/>
  <c r="G339" i="5"/>
  <c r="H339" i="5" s="1"/>
  <c r="G340" i="5"/>
  <c r="H340" i="5" s="1"/>
  <c r="G341" i="5"/>
  <c r="H341" i="5" s="1"/>
  <c r="G342" i="5"/>
  <c r="H342" i="5" s="1"/>
  <c r="G343" i="5"/>
  <c r="H343" i="5" s="1"/>
  <c r="G344" i="5"/>
  <c r="H344" i="5" s="1"/>
  <c r="G345" i="5"/>
  <c r="H345" i="5" s="1"/>
  <c r="A347" i="5"/>
  <c r="G350" i="5"/>
  <c r="H350" i="5" s="1"/>
  <c r="G351" i="5"/>
  <c r="H351" i="5" s="1"/>
  <c r="G352" i="5"/>
  <c r="H352" i="5" s="1"/>
  <c r="G353" i="5"/>
  <c r="H353" i="5" s="1"/>
  <c r="G354" i="5"/>
  <c r="H354" i="5" s="1"/>
  <c r="G355" i="5"/>
  <c r="H355" i="5" s="1"/>
  <c r="G356" i="5"/>
  <c r="H356" i="5" s="1"/>
  <c r="G357" i="5"/>
  <c r="H357" i="5" s="1"/>
  <c r="G358" i="5"/>
  <c r="H358" i="5" s="1"/>
  <c r="G359" i="5"/>
  <c r="H359" i="5" s="1"/>
  <c r="G360" i="5"/>
  <c r="H360" i="5" s="1"/>
  <c r="A362" i="5"/>
  <c r="G365" i="5"/>
  <c r="H365" i="5" s="1"/>
  <c r="G366" i="5"/>
  <c r="H366" i="5" s="1"/>
  <c r="A368" i="5"/>
  <c r="G371" i="5"/>
  <c r="H371" i="5" s="1"/>
  <c r="A373" i="5"/>
  <c r="G376" i="5"/>
  <c r="H376" i="5" s="1"/>
  <c r="A378" i="5"/>
  <c r="G381" i="5"/>
  <c r="H381" i="5" s="1"/>
  <c r="G382" i="5"/>
  <c r="H382" i="5" s="1"/>
  <c r="G383" i="5"/>
  <c r="H383" i="5" s="1"/>
  <c r="G384" i="5"/>
  <c r="H384" i="5" s="1"/>
  <c r="G385" i="5"/>
  <c r="H385" i="5" s="1"/>
  <c r="G386" i="5"/>
  <c r="H386" i="5" s="1"/>
  <c r="G387" i="5"/>
  <c r="H387" i="5" s="1"/>
  <c r="G388" i="5"/>
  <c r="H388" i="5" s="1"/>
  <c r="G389" i="5"/>
  <c r="H389" i="5" s="1"/>
  <c r="G390" i="5"/>
  <c r="H390" i="5" s="1"/>
  <c r="G391" i="5"/>
  <c r="H391" i="5" s="1"/>
  <c r="G392" i="5"/>
  <c r="H392" i="5" s="1"/>
  <c r="G393" i="5"/>
  <c r="H393" i="5" s="1"/>
  <c r="G394" i="5"/>
  <c r="H394" i="5" s="1"/>
  <c r="G395" i="5"/>
  <c r="H395" i="5" s="1"/>
  <c r="G396" i="5"/>
  <c r="H396" i="5" s="1"/>
  <c r="G397" i="5"/>
  <c r="H397" i="5" s="1"/>
  <c r="G398" i="5"/>
  <c r="H398" i="5" s="1"/>
  <c r="G399" i="5"/>
  <c r="H399" i="5" s="1"/>
  <c r="G400" i="5"/>
  <c r="H400" i="5" s="1"/>
  <c r="G401" i="5"/>
  <c r="H401" i="5" s="1"/>
  <c r="G402" i="5"/>
  <c r="H402" i="5" s="1"/>
  <c r="G403" i="5"/>
  <c r="H403" i="5" s="1"/>
  <c r="G404" i="5"/>
  <c r="H404" i="5" s="1"/>
  <c r="G405" i="5"/>
  <c r="H405" i="5" s="1"/>
  <c r="G406" i="5"/>
  <c r="H406" i="5" s="1"/>
  <c r="G407" i="5"/>
  <c r="H407" i="5" s="1"/>
  <c r="G408" i="5"/>
  <c r="H408" i="5" s="1"/>
  <c r="G409" i="5"/>
  <c r="H409" i="5" s="1"/>
  <c r="G410" i="5"/>
  <c r="H410" i="5" s="1"/>
  <c r="G411" i="5"/>
  <c r="H411" i="5" s="1"/>
  <c r="G412" i="5"/>
  <c r="H412" i="5" s="1"/>
  <c r="G413" i="5"/>
  <c r="H413" i="5" s="1"/>
  <c r="G414" i="5"/>
  <c r="H414" i="5" s="1"/>
  <c r="G417" i="5"/>
  <c r="H417" i="5" s="1"/>
  <c r="G418" i="5"/>
  <c r="H418" i="5" s="1"/>
  <c r="G419" i="5"/>
  <c r="H419" i="5" s="1"/>
  <c r="G420" i="5"/>
  <c r="H420" i="5" s="1"/>
  <c r="G423" i="5"/>
  <c r="H423" i="5" s="1"/>
  <c r="G424" i="5"/>
  <c r="H424" i="5" s="1"/>
  <c r="G425" i="5"/>
  <c r="H425" i="5" s="1"/>
  <c r="G426" i="5"/>
  <c r="H426" i="5" s="1"/>
  <c r="G427" i="5"/>
  <c r="H427" i="5" s="1"/>
  <c r="G428" i="5"/>
  <c r="H428" i="5" s="1"/>
  <c r="G429" i="5"/>
  <c r="H429" i="5" s="1"/>
  <c r="G430" i="5"/>
  <c r="H430" i="5" s="1"/>
  <c r="G431" i="5"/>
  <c r="H431" i="5" s="1"/>
  <c r="G432" i="5"/>
  <c r="H432" i="5" s="1"/>
  <c r="G433" i="5"/>
  <c r="H433" i="5" s="1"/>
  <c r="G434" i="5"/>
  <c r="H434" i="5" s="1"/>
  <c r="G435" i="5"/>
  <c r="H435" i="5" s="1"/>
  <c r="G436" i="5"/>
  <c r="H436" i="5" s="1"/>
  <c r="G437" i="5"/>
  <c r="H437" i="5" s="1"/>
  <c r="G438" i="5"/>
  <c r="H438" i="5" s="1"/>
  <c r="G439" i="5"/>
  <c r="H439" i="5" s="1"/>
  <c r="G440" i="5"/>
  <c r="H440" i="5" s="1"/>
  <c r="G441" i="5"/>
  <c r="H441" i="5" s="1"/>
  <c r="G442" i="5"/>
  <c r="H442" i="5" s="1"/>
  <c r="G443" i="5"/>
  <c r="H443" i="5" s="1"/>
  <c r="G444" i="5"/>
  <c r="H444" i="5" s="1"/>
  <c r="G445" i="5"/>
  <c r="H445" i="5" s="1"/>
  <c r="G446" i="5"/>
  <c r="H446" i="5" s="1"/>
  <c r="G447" i="5"/>
  <c r="H447" i="5" s="1"/>
  <c r="A449" i="5"/>
  <c r="G452" i="5"/>
  <c r="H452" i="5" s="1"/>
  <c r="G453" i="5"/>
  <c r="H453" i="5" s="1"/>
  <c r="G454" i="5"/>
  <c r="H454" i="5" s="1"/>
  <c r="G459" i="5"/>
  <c r="H459" i="5" s="1"/>
  <c r="A461" i="5"/>
  <c r="G464" i="5"/>
  <c r="H464" i="5" s="1"/>
  <c r="G467" i="5"/>
  <c r="H467" i="5" s="1"/>
  <c r="A469" i="5"/>
  <c r="G472" i="5"/>
  <c r="H472" i="5" s="1"/>
  <c r="A479" i="5"/>
  <c r="G482" i="5"/>
  <c r="H482" i="5" s="1"/>
  <c r="G6" i="5"/>
  <c r="H6" i="5" s="1"/>
  <c r="G6" i="4"/>
  <c r="H6" i="4" s="1"/>
  <c r="G7" i="4"/>
  <c r="H7" i="4" s="1"/>
  <c r="G8" i="4"/>
  <c r="H8" i="4" s="1"/>
  <c r="G9" i="4"/>
  <c r="H9" i="4" s="1"/>
  <c r="G10" i="4"/>
  <c r="H10" i="4" s="1"/>
  <c r="G11" i="4"/>
  <c r="H11" i="4" s="1"/>
  <c r="G12" i="4"/>
  <c r="H12" i="4" s="1"/>
  <c r="G13" i="4"/>
  <c r="H13" i="4" s="1"/>
  <c r="G14" i="4"/>
  <c r="H14" i="4" s="1"/>
  <c r="G15" i="4"/>
  <c r="H15" i="4" s="1"/>
  <c r="G16" i="4"/>
  <c r="H16" i="4" s="1"/>
  <c r="G17" i="4"/>
  <c r="H17" i="4" s="1"/>
  <c r="G18" i="4"/>
  <c r="H18" i="4" s="1"/>
  <c r="G19" i="4"/>
  <c r="H19" i="4" s="1"/>
  <c r="G20" i="4"/>
  <c r="H20" i="4" s="1"/>
  <c r="G21" i="4"/>
  <c r="H21" i="4" s="1"/>
  <c r="G24" i="4"/>
  <c r="H24" i="4" s="1"/>
  <c r="G27" i="4"/>
  <c r="H27" i="4" s="1"/>
  <c r="G28" i="4"/>
  <c r="H28" i="4" s="1"/>
  <c r="G29" i="4"/>
  <c r="H29" i="4" s="1"/>
  <c r="G30" i="4"/>
  <c r="H30" i="4" s="1"/>
  <c r="G31" i="4"/>
  <c r="H31" i="4" s="1"/>
  <c r="G32" i="4"/>
  <c r="H32" i="4" s="1"/>
  <c r="G37" i="4"/>
  <c r="H37" i="4" s="1"/>
  <c r="G38" i="4"/>
  <c r="H38" i="4" s="1"/>
  <c r="G39" i="4"/>
  <c r="H39" i="4" s="1"/>
  <c r="G40" i="4"/>
  <c r="H40" i="4" s="1"/>
  <c r="A42" i="4"/>
  <c r="G45" i="4"/>
  <c r="H45" i="4" s="1"/>
  <c r="G48" i="4"/>
  <c r="H48" i="4" s="1"/>
  <c r="G49" i="4"/>
  <c r="H49" i="4" s="1"/>
  <c r="A51" i="4"/>
  <c r="G54" i="4"/>
  <c r="H54" i="4" s="1"/>
  <c r="G57" i="4"/>
  <c r="H57" i="4" s="1"/>
  <c r="G60" i="4"/>
  <c r="H60" i="4" s="1"/>
  <c r="G66" i="4"/>
  <c r="H66" i="4" s="1"/>
  <c r="G67" i="4"/>
  <c r="H67" i="4" s="1"/>
  <c r="G72" i="4"/>
  <c r="H72" i="4" s="1"/>
  <c r="G75" i="4"/>
  <c r="H75" i="4" s="1"/>
  <c r="G80" i="4"/>
  <c r="H80" i="4" s="1"/>
  <c r="G81" i="4"/>
  <c r="H81" i="4" s="1"/>
  <c r="G82" i="4"/>
  <c r="H82" i="4" s="1"/>
  <c r="G87" i="4"/>
  <c r="H87" i="4" s="1"/>
  <c r="G92" i="4"/>
  <c r="H92" i="4" s="1"/>
  <c r="G97" i="4"/>
  <c r="H97" i="4" s="1"/>
  <c r="G102" i="4"/>
  <c r="H102" i="4" s="1"/>
  <c r="G7" i="3"/>
  <c r="H7" i="3" s="1"/>
  <c r="G8" i="3"/>
  <c r="H8" i="3" s="1"/>
  <c r="G9" i="3"/>
  <c r="H9" i="3" s="1"/>
  <c r="G10" i="3"/>
  <c r="H10" i="3" s="1"/>
  <c r="G11" i="3"/>
  <c r="H11" i="3" s="1"/>
  <c r="G12" i="3"/>
  <c r="H12" i="3" s="1"/>
  <c r="G13" i="3"/>
  <c r="H13" i="3" s="1"/>
  <c r="G14" i="3"/>
  <c r="H14" i="3" s="1"/>
  <c r="G15" i="3"/>
  <c r="H15" i="3" s="1"/>
  <c r="G16" i="3"/>
  <c r="H16" i="3" s="1"/>
  <c r="G17" i="3"/>
  <c r="H17" i="3" s="1"/>
  <c r="G20" i="3"/>
  <c r="H20" i="3" s="1"/>
  <c r="G21" i="3"/>
  <c r="H21" i="3" s="1"/>
  <c r="G22" i="3"/>
  <c r="H22" i="3" s="1"/>
  <c r="G23" i="3"/>
  <c r="H23" i="3" s="1"/>
  <c r="G24" i="3"/>
  <c r="H24" i="3" s="1"/>
  <c r="G27" i="3"/>
  <c r="H27" i="3" s="1"/>
  <c r="G28" i="3"/>
  <c r="H28" i="3" s="1"/>
  <c r="G30" i="3"/>
  <c r="H30" i="3" s="1"/>
  <c r="G33" i="3"/>
  <c r="H33" i="3" s="1"/>
  <c r="G36" i="3"/>
  <c r="H36" i="3" s="1"/>
  <c r="G39" i="3"/>
  <c r="H39" i="3" s="1"/>
  <c r="G40" i="3"/>
  <c r="H40" i="3" s="1"/>
  <c r="G41" i="3"/>
  <c r="H41" i="3" s="1"/>
  <c r="G42" i="3"/>
  <c r="H42" i="3" s="1"/>
  <c r="G43" i="3"/>
  <c r="H43" i="3" s="1"/>
  <c r="G46" i="3"/>
  <c r="H46" i="3" s="1"/>
  <c r="G47" i="3"/>
  <c r="H47" i="3" s="1"/>
  <c r="G48" i="3"/>
  <c r="H48" i="3" s="1"/>
  <c r="G49" i="3"/>
  <c r="H49" i="3" s="1"/>
  <c r="G52" i="3"/>
  <c r="H52" i="3" s="1"/>
  <c r="G6" i="3"/>
  <c r="H6" i="3" s="1"/>
  <c r="G34" i="2"/>
  <c r="G35" i="2"/>
  <c r="G36" i="2"/>
  <c r="G37" i="2"/>
  <c r="G38" i="2"/>
  <c r="G33" i="2"/>
  <c r="G30" i="2"/>
  <c r="G29" i="2"/>
  <c r="G26" i="2"/>
  <c r="G25" i="2"/>
  <c r="G22" i="2"/>
  <c r="G21" i="2"/>
  <c r="G16" i="2"/>
  <c r="G17" i="2"/>
  <c r="G18" i="2"/>
  <c r="G15" i="2"/>
  <c r="G7" i="2"/>
  <c r="G8" i="2"/>
  <c r="G9" i="2"/>
  <c r="G10" i="2"/>
  <c r="G11" i="2"/>
  <c r="G12" i="2"/>
  <c r="G6" i="2"/>
  <c r="G95" i="1"/>
  <c r="H95" i="1" s="1"/>
  <c r="G94" i="1"/>
  <c r="H94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5" i="1"/>
  <c r="H45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60" i="1"/>
  <c r="H60" i="1" s="1"/>
  <c r="G63" i="1"/>
  <c r="H63" i="1" s="1"/>
  <c r="G64" i="1"/>
  <c r="H64" i="1" s="1"/>
  <c r="G65" i="1"/>
  <c r="H65" i="1" s="1"/>
  <c r="G66" i="1"/>
  <c r="H66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9" i="1"/>
  <c r="H89" i="1" s="1"/>
  <c r="G90" i="1"/>
  <c r="H90" i="1" s="1"/>
  <c r="G91" i="1"/>
  <c r="H91" i="1" s="1"/>
  <c r="G6" i="1"/>
  <c r="H6" i="1" s="1"/>
  <c r="M71" i="10" l="1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70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" i="10"/>
  <c r="E37" i="11"/>
  <c r="F37" i="11" s="1"/>
  <c r="Q37" i="11" s="1"/>
  <c r="R37" i="11" s="1"/>
  <c r="E38" i="11"/>
  <c r="F38" i="11" s="1"/>
  <c r="Q38" i="11" s="1"/>
  <c r="R38" i="11" s="1"/>
  <c r="F18" i="11" l="1"/>
  <c r="Q18" i="11" s="1"/>
  <c r="R18" i="11" s="1"/>
  <c r="F21" i="11"/>
  <c r="Q21" i="11" s="1"/>
  <c r="R21" i="11" s="1"/>
  <c r="F24" i="11"/>
  <c r="Q24" i="11" s="1"/>
  <c r="R24" i="11" s="1"/>
  <c r="F25" i="11"/>
  <c r="Q25" i="11" s="1"/>
  <c r="R25" i="11" s="1"/>
  <c r="E49" i="11" l="1"/>
  <c r="F49" i="11" s="1"/>
  <c r="Q49" i="11" s="1"/>
  <c r="R49" i="11" s="1"/>
  <c r="S49" i="11" s="1"/>
  <c r="E50" i="11"/>
  <c r="F50" i="11" s="1"/>
  <c r="Q50" i="11" s="1"/>
  <c r="R50" i="11" s="1"/>
  <c r="S50" i="11" s="1"/>
  <c r="E47" i="11"/>
  <c r="F47" i="11" s="1"/>
  <c r="Q47" i="11" s="1"/>
  <c r="R47" i="11" s="1"/>
  <c r="E51" i="11"/>
  <c r="F51" i="11" s="1"/>
  <c r="Q51" i="11" s="1"/>
  <c r="R51" i="11" s="1"/>
  <c r="S51" i="11" s="1"/>
  <c r="E52" i="11"/>
  <c r="F52" i="11" s="1"/>
  <c r="Q52" i="11" s="1"/>
  <c r="R52" i="11" s="1"/>
  <c r="S52" i="11" s="1"/>
  <c r="E48" i="11"/>
  <c r="F48" i="11" s="1"/>
  <c r="Q48" i="11" s="1"/>
  <c r="R48" i="11" s="1"/>
  <c r="S48" i="11" s="1"/>
  <c r="N49" i="11" l="1"/>
  <c r="N48" i="11"/>
  <c r="E30" i="11"/>
  <c r="F30" i="11" s="1"/>
  <c r="Q30" i="11" s="1"/>
  <c r="R30" i="11" s="1"/>
  <c r="E29" i="11"/>
  <c r="F29" i="11" s="1"/>
  <c r="Q29" i="11" s="1"/>
  <c r="R29" i="11" s="1"/>
  <c r="E31" i="11"/>
  <c r="F31" i="11" s="1"/>
  <c r="Q31" i="11" s="1"/>
  <c r="R31" i="11" s="1"/>
  <c r="E33" i="11"/>
  <c r="F33" i="11" s="1"/>
  <c r="Q33" i="11" s="1"/>
  <c r="R33" i="11" s="1"/>
  <c r="E43" i="11" l="1"/>
  <c r="F43" i="11" s="1"/>
  <c r="Q43" i="11" s="1"/>
  <c r="R43" i="11" s="1"/>
  <c r="E42" i="11"/>
  <c r="F42" i="11" s="1"/>
  <c r="Q42" i="11" s="1"/>
  <c r="R42" i="11" s="1"/>
  <c r="E7" i="11" l="1"/>
  <c r="F7" i="11" s="1"/>
  <c r="Q7" i="11" s="1"/>
  <c r="R7" i="11" s="1"/>
  <c r="E32" i="11"/>
  <c r="F32" i="11" s="1"/>
  <c r="Q32" i="11" s="1"/>
  <c r="R32" i="11" s="1"/>
  <c r="E12" i="11"/>
  <c r="F12" i="11" s="1"/>
  <c r="Q12" i="11" s="1"/>
  <c r="R12" i="11" s="1"/>
  <c r="E14" i="11"/>
  <c r="F14" i="11" s="1"/>
  <c r="Q14" i="11" s="1"/>
  <c r="R14" i="11" s="1"/>
  <c r="E15" i="11"/>
  <c r="F15" i="11" s="1"/>
  <c r="Q15" i="11" s="1"/>
  <c r="R15" i="11" s="1"/>
  <c r="E17" i="11"/>
  <c r="F17" i="11" s="1"/>
  <c r="Q17" i="11" s="1"/>
  <c r="R17" i="11" s="1"/>
  <c r="E20" i="11"/>
  <c r="F20" i="11" s="1"/>
  <c r="Q20" i="11" s="1"/>
  <c r="R20" i="11" s="1"/>
  <c r="E22" i="11"/>
  <c r="F22" i="11" s="1"/>
  <c r="Q22" i="11" s="1"/>
  <c r="R22" i="11" s="1"/>
  <c r="E23" i="11"/>
  <c r="F23" i="11" s="1"/>
  <c r="Q23" i="11" s="1"/>
  <c r="R23" i="11" s="1"/>
  <c r="E11" i="11"/>
  <c r="F11" i="11" s="1"/>
  <c r="Q11" i="11" s="1"/>
  <c r="R11" i="11" s="1"/>
  <c r="G6" i="9" l="1"/>
  <c r="J6" i="9" s="1"/>
  <c r="K6" i="9" s="1"/>
  <c r="L6" i="9" s="1"/>
  <c r="M6" i="9" l="1"/>
  <c r="N6" i="9" s="1"/>
  <c r="F12" i="10"/>
  <c r="I12" i="10" s="1"/>
  <c r="J12" i="10" s="1"/>
  <c r="K12" i="10" s="1"/>
  <c r="L12" i="10" s="1"/>
  <c r="F18" i="10"/>
  <c r="I18" i="10" s="1"/>
  <c r="J18" i="10" s="1"/>
  <c r="K18" i="10" s="1"/>
  <c r="L18" i="10" s="1"/>
  <c r="F25" i="10"/>
  <c r="I25" i="10" s="1"/>
  <c r="J25" i="10" s="1"/>
  <c r="K25" i="10" s="1"/>
  <c r="L25" i="10" s="1"/>
  <c r="F31" i="10"/>
  <c r="I31" i="10" s="1"/>
  <c r="J31" i="10" s="1"/>
  <c r="K31" i="10" s="1"/>
  <c r="L31" i="10" s="1"/>
  <c r="F36" i="10"/>
  <c r="I36" i="10" s="1"/>
  <c r="J36" i="10" s="1"/>
  <c r="K36" i="10" s="1"/>
  <c r="L36" i="10" s="1"/>
  <c r="F42" i="10"/>
  <c r="I42" i="10" s="1"/>
  <c r="J42" i="10" s="1"/>
  <c r="K42" i="10" s="1"/>
  <c r="L42" i="10" s="1"/>
  <c r="F48" i="10"/>
  <c r="I48" i="10" s="1"/>
  <c r="J48" i="10" s="1"/>
  <c r="K48" i="10" s="1"/>
  <c r="L48" i="10" s="1"/>
  <c r="F53" i="10"/>
  <c r="I53" i="10" s="1"/>
  <c r="J53" i="10" s="1"/>
  <c r="K53" i="10" s="1"/>
  <c r="L53" i="10" s="1"/>
  <c r="F60" i="10"/>
  <c r="I60" i="10" s="1"/>
  <c r="J60" i="10" s="1"/>
  <c r="K60" i="10" s="1"/>
  <c r="L60" i="10" s="1"/>
  <c r="F6" i="10"/>
  <c r="I6" i="10" s="1"/>
  <c r="J6" i="10" s="1"/>
  <c r="K6" i="10" s="1"/>
  <c r="L6" i="10" s="1"/>
  <c r="E8" i="10"/>
  <c r="F8" i="10" s="1"/>
  <c r="I8" i="10" s="1"/>
  <c r="J8" i="10" s="1"/>
  <c r="K8" i="10" s="1"/>
  <c r="L8" i="10" s="1"/>
  <c r="E9" i="10"/>
  <c r="F9" i="10" s="1"/>
  <c r="I9" i="10" s="1"/>
  <c r="J9" i="10" s="1"/>
  <c r="K9" i="10" s="1"/>
  <c r="L9" i="10" s="1"/>
  <c r="E10" i="10"/>
  <c r="F10" i="10" s="1"/>
  <c r="I10" i="10" s="1"/>
  <c r="J10" i="10" s="1"/>
  <c r="K10" i="10" s="1"/>
  <c r="L10" i="10" s="1"/>
  <c r="E11" i="10"/>
  <c r="F11" i="10" s="1"/>
  <c r="I11" i="10" s="1"/>
  <c r="J11" i="10" s="1"/>
  <c r="K11" i="10" s="1"/>
  <c r="L11" i="10" s="1"/>
  <c r="E13" i="10"/>
  <c r="F13" i="10" s="1"/>
  <c r="I13" i="10" s="1"/>
  <c r="J13" i="10" s="1"/>
  <c r="K13" i="10" s="1"/>
  <c r="L13" i="10" s="1"/>
  <c r="E14" i="10"/>
  <c r="F14" i="10" s="1"/>
  <c r="I14" i="10" s="1"/>
  <c r="J14" i="10" s="1"/>
  <c r="K14" i="10" s="1"/>
  <c r="L14" i="10" s="1"/>
  <c r="E15" i="10"/>
  <c r="F15" i="10" s="1"/>
  <c r="I15" i="10" s="1"/>
  <c r="J15" i="10" s="1"/>
  <c r="K15" i="10" s="1"/>
  <c r="L15" i="10" s="1"/>
  <c r="E16" i="10"/>
  <c r="F16" i="10" s="1"/>
  <c r="I16" i="10" s="1"/>
  <c r="J16" i="10" s="1"/>
  <c r="K16" i="10" s="1"/>
  <c r="L16" i="10" s="1"/>
  <c r="E17" i="10"/>
  <c r="F17" i="10" s="1"/>
  <c r="I17" i="10" s="1"/>
  <c r="J17" i="10" s="1"/>
  <c r="K17" i="10" s="1"/>
  <c r="L17" i="10" s="1"/>
  <c r="E19" i="10"/>
  <c r="F19" i="10" s="1"/>
  <c r="I19" i="10" s="1"/>
  <c r="J19" i="10" s="1"/>
  <c r="K19" i="10" s="1"/>
  <c r="L19" i="10" s="1"/>
  <c r="E20" i="10"/>
  <c r="F20" i="10" s="1"/>
  <c r="I20" i="10" s="1"/>
  <c r="J20" i="10" s="1"/>
  <c r="K20" i="10" s="1"/>
  <c r="L20" i="10" s="1"/>
  <c r="E21" i="10"/>
  <c r="F21" i="10" s="1"/>
  <c r="I21" i="10" s="1"/>
  <c r="J21" i="10" s="1"/>
  <c r="K21" i="10" s="1"/>
  <c r="L21" i="10" s="1"/>
  <c r="E22" i="10"/>
  <c r="F22" i="10" s="1"/>
  <c r="I22" i="10" s="1"/>
  <c r="J22" i="10" s="1"/>
  <c r="K22" i="10" s="1"/>
  <c r="L22" i="10" s="1"/>
  <c r="E23" i="10"/>
  <c r="F23" i="10" s="1"/>
  <c r="I23" i="10" s="1"/>
  <c r="J23" i="10" s="1"/>
  <c r="K23" i="10" s="1"/>
  <c r="L23" i="10" s="1"/>
  <c r="E24" i="10"/>
  <c r="F24" i="10" s="1"/>
  <c r="I24" i="10" s="1"/>
  <c r="J24" i="10" s="1"/>
  <c r="K24" i="10" s="1"/>
  <c r="L24" i="10" s="1"/>
  <c r="E26" i="10"/>
  <c r="F26" i="10" s="1"/>
  <c r="I26" i="10" s="1"/>
  <c r="J26" i="10" s="1"/>
  <c r="K26" i="10" s="1"/>
  <c r="L26" i="10" s="1"/>
  <c r="E27" i="10"/>
  <c r="F27" i="10" s="1"/>
  <c r="I27" i="10" s="1"/>
  <c r="J27" i="10" s="1"/>
  <c r="K27" i="10" s="1"/>
  <c r="L27" i="10" s="1"/>
  <c r="E28" i="10"/>
  <c r="F28" i="10" s="1"/>
  <c r="I28" i="10" s="1"/>
  <c r="J28" i="10" s="1"/>
  <c r="K28" i="10" s="1"/>
  <c r="L28" i="10" s="1"/>
  <c r="E29" i="10"/>
  <c r="F29" i="10" s="1"/>
  <c r="I29" i="10" s="1"/>
  <c r="J29" i="10" s="1"/>
  <c r="K29" i="10" s="1"/>
  <c r="L29" i="10" s="1"/>
  <c r="E30" i="10"/>
  <c r="F30" i="10" s="1"/>
  <c r="I30" i="10" s="1"/>
  <c r="J30" i="10" s="1"/>
  <c r="K30" i="10" s="1"/>
  <c r="L30" i="10" s="1"/>
  <c r="E32" i="10"/>
  <c r="F32" i="10" s="1"/>
  <c r="I32" i="10" s="1"/>
  <c r="J32" i="10" s="1"/>
  <c r="K32" i="10" s="1"/>
  <c r="L32" i="10" s="1"/>
  <c r="E33" i="10"/>
  <c r="F33" i="10" s="1"/>
  <c r="I33" i="10" s="1"/>
  <c r="J33" i="10" s="1"/>
  <c r="K33" i="10" s="1"/>
  <c r="L33" i="10" s="1"/>
  <c r="E34" i="10"/>
  <c r="F34" i="10" s="1"/>
  <c r="I34" i="10" s="1"/>
  <c r="J34" i="10" s="1"/>
  <c r="K34" i="10" s="1"/>
  <c r="L34" i="10" s="1"/>
  <c r="E35" i="10"/>
  <c r="F35" i="10" s="1"/>
  <c r="I35" i="10" s="1"/>
  <c r="J35" i="10" s="1"/>
  <c r="K35" i="10" s="1"/>
  <c r="L35" i="10" s="1"/>
  <c r="E37" i="10"/>
  <c r="F37" i="10" s="1"/>
  <c r="I37" i="10" s="1"/>
  <c r="J37" i="10" s="1"/>
  <c r="K37" i="10" s="1"/>
  <c r="L37" i="10" s="1"/>
  <c r="E38" i="10"/>
  <c r="F38" i="10" s="1"/>
  <c r="I38" i="10" s="1"/>
  <c r="J38" i="10" s="1"/>
  <c r="K38" i="10" s="1"/>
  <c r="L38" i="10" s="1"/>
  <c r="E39" i="10"/>
  <c r="F39" i="10" s="1"/>
  <c r="I39" i="10" s="1"/>
  <c r="J39" i="10" s="1"/>
  <c r="K39" i="10" s="1"/>
  <c r="L39" i="10" s="1"/>
  <c r="E40" i="10"/>
  <c r="F40" i="10" s="1"/>
  <c r="I40" i="10" s="1"/>
  <c r="J40" i="10" s="1"/>
  <c r="K40" i="10" s="1"/>
  <c r="L40" i="10" s="1"/>
  <c r="E41" i="10"/>
  <c r="F41" i="10" s="1"/>
  <c r="I41" i="10" s="1"/>
  <c r="J41" i="10" s="1"/>
  <c r="K41" i="10" s="1"/>
  <c r="L41" i="10" s="1"/>
  <c r="E43" i="10"/>
  <c r="F43" i="10" s="1"/>
  <c r="I43" i="10" s="1"/>
  <c r="J43" i="10" s="1"/>
  <c r="K43" i="10" s="1"/>
  <c r="L43" i="10" s="1"/>
  <c r="E44" i="10"/>
  <c r="F44" i="10" s="1"/>
  <c r="I44" i="10" s="1"/>
  <c r="J44" i="10" s="1"/>
  <c r="K44" i="10" s="1"/>
  <c r="L44" i="10" s="1"/>
  <c r="E45" i="10"/>
  <c r="F45" i="10" s="1"/>
  <c r="I45" i="10" s="1"/>
  <c r="J45" i="10" s="1"/>
  <c r="K45" i="10" s="1"/>
  <c r="L45" i="10" s="1"/>
  <c r="E46" i="10"/>
  <c r="F46" i="10" s="1"/>
  <c r="I46" i="10" s="1"/>
  <c r="J46" i="10" s="1"/>
  <c r="K46" i="10" s="1"/>
  <c r="L46" i="10" s="1"/>
  <c r="E47" i="10"/>
  <c r="F47" i="10" s="1"/>
  <c r="I47" i="10" s="1"/>
  <c r="J47" i="10" s="1"/>
  <c r="K47" i="10" s="1"/>
  <c r="L47" i="10" s="1"/>
  <c r="E49" i="10"/>
  <c r="F49" i="10" s="1"/>
  <c r="I49" i="10" s="1"/>
  <c r="J49" i="10" s="1"/>
  <c r="K49" i="10" s="1"/>
  <c r="L49" i="10" s="1"/>
  <c r="E50" i="10"/>
  <c r="F50" i="10" s="1"/>
  <c r="I50" i="10" s="1"/>
  <c r="J50" i="10" s="1"/>
  <c r="K50" i="10" s="1"/>
  <c r="L50" i="10" s="1"/>
  <c r="E51" i="10"/>
  <c r="F51" i="10" s="1"/>
  <c r="I51" i="10" s="1"/>
  <c r="J51" i="10" s="1"/>
  <c r="K51" i="10" s="1"/>
  <c r="L51" i="10" s="1"/>
  <c r="E52" i="10"/>
  <c r="F52" i="10" s="1"/>
  <c r="I52" i="10" s="1"/>
  <c r="J52" i="10" s="1"/>
  <c r="K52" i="10" s="1"/>
  <c r="L52" i="10" s="1"/>
  <c r="E54" i="10"/>
  <c r="F54" i="10" s="1"/>
  <c r="I54" i="10" s="1"/>
  <c r="J54" i="10" s="1"/>
  <c r="K54" i="10" s="1"/>
  <c r="L54" i="10" s="1"/>
  <c r="E55" i="10"/>
  <c r="F55" i="10" s="1"/>
  <c r="I55" i="10" s="1"/>
  <c r="J55" i="10" s="1"/>
  <c r="K55" i="10" s="1"/>
  <c r="L55" i="10" s="1"/>
  <c r="E56" i="10"/>
  <c r="F56" i="10" s="1"/>
  <c r="I56" i="10" s="1"/>
  <c r="J56" i="10" s="1"/>
  <c r="K56" i="10" s="1"/>
  <c r="L56" i="10" s="1"/>
  <c r="E57" i="10"/>
  <c r="F57" i="10" s="1"/>
  <c r="I57" i="10" s="1"/>
  <c r="J57" i="10" s="1"/>
  <c r="K57" i="10" s="1"/>
  <c r="L57" i="10" s="1"/>
  <c r="E58" i="10"/>
  <c r="F58" i="10" s="1"/>
  <c r="I58" i="10" s="1"/>
  <c r="J58" i="10" s="1"/>
  <c r="K58" i="10" s="1"/>
  <c r="L58" i="10" s="1"/>
  <c r="E59" i="10"/>
  <c r="F59" i="10" s="1"/>
  <c r="I59" i="10" s="1"/>
  <c r="J59" i="10" s="1"/>
  <c r="K59" i="10" s="1"/>
  <c r="L59" i="10" s="1"/>
  <c r="E61" i="10"/>
  <c r="F61" i="10" s="1"/>
  <c r="I61" i="10" s="1"/>
  <c r="J61" i="10" s="1"/>
  <c r="K61" i="10" s="1"/>
  <c r="L61" i="10" s="1"/>
  <c r="E62" i="10"/>
  <c r="F62" i="10" s="1"/>
  <c r="I62" i="10" s="1"/>
  <c r="J62" i="10" s="1"/>
  <c r="K62" i="10" s="1"/>
  <c r="L62" i="10" s="1"/>
  <c r="E63" i="10"/>
  <c r="F63" i="10" s="1"/>
  <c r="I63" i="10" s="1"/>
  <c r="J63" i="10" s="1"/>
  <c r="K63" i="10" s="1"/>
  <c r="L63" i="10" s="1"/>
  <c r="E64" i="10"/>
  <c r="F64" i="10" s="1"/>
  <c r="I64" i="10" s="1"/>
  <c r="J64" i="10" s="1"/>
  <c r="K64" i="10" s="1"/>
  <c r="L64" i="10" s="1"/>
  <c r="F22" i="9"/>
  <c r="G22" i="9" s="1"/>
  <c r="J22" i="9" s="1"/>
  <c r="K22" i="9" s="1"/>
  <c r="L22" i="9" s="1"/>
  <c r="M22" i="9" s="1"/>
  <c r="N22" i="9" s="1"/>
  <c r="F23" i="9"/>
  <c r="G23" i="9" s="1"/>
  <c r="J23" i="9" s="1"/>
  <c r="K23" i="9" s="1"/>
  <c r="L23" i="9" s="1"/>
  <c r="M23" i="9" s="1"/>
  <c r="N23" i="9" s="1"/>
  <c r="F24" i="9"/>
  <c r="G24" i="9" s="1"/>
  <c r="J24" i="9" s="1"/>
  <c r="K24" i="9" s="1"/>
  <c r="L24" i="9" s="1"/>
  <c r="M24" i="9" s="1"/>
  <c r="N24" i="9" s="1"/>
  <c r="F21" i="9"/>
  <c r="G21" i="9" s="1"/>
  <c r="J21" i="9" s="1"/>
  <c r="K21" i="9" s="1"/>
  <c r="L21" i="9" s="1"/>
  <c r="M21" i="9" s="1"/>
  <c r="N21" i="9" s="1"/>
  <c r="F15" i="9"/>
  <c r="G15" i="9" s="1"/>
  <c r="J15" i="9" s="1"/>
  <c r="K15" i="9" s="1"/>
  <c r="L15" i="9" s="1"/>
  <c r="M15" i="9" s="1"/>
  <c r="N15" i="9" s="1"/>
  <c r="F16" i="9"/>
  <c r="G16" i="9" s="1"/>
  <c r="J16" i="9" s="1"/>
  <c r="K16" i="9" s="1"/>
  <c r="L16" i="9" s="1"/>
  <c r="M16" i="9" s="1"/>
  <c r="N16" i="9" s="1"/>
  <c r="F17" i="9"/>
  <c r="G17" i="9" s="1"/>
  <c r="J17" i="9" s="1"/>
  <c r="K17" i="9" s="1"/>
  <c r="L17" i="9" s="1"/>
  <c r="M17" i="9" s="1"/>
  <c r="N17" i="9" s="1"/>
  <c r="F14" i="9"/>
  <c r="G14" i="9" s="1"/>
  <c r="J14" i="9" s="1"/>
  <c r="K14" i="9" s="1"/>
  <c r="L14" i="9" s="1"/>
  <c r="M14" i="9" s="1"/>
  <c r="N14" i="9" s="1"/>
  <c r="F8" i="9"/>
  <c r="G8" i="9" s="1"/>
  <c r="J8" i="9" s="1"/>
  <c r="K8" i="9" s="1"/>
  <c r="L8" i="9" s="1"/>
  <c r="M8" i="9" s="1"/>
  <c r="N8" i="9" s="1"/>
  <c r="F9" i="9"/>
  <c r="G9" i="9" s="1"/>
  <c r="J9" i="9" s="1"/>
  <c r="K9" i="9" s="1"/>
  <c r="L9" i="9" s="1"/>
  <c r="M9" i="9" s="1"/>
  <c r="N9" i="9" s="1"/>
  <c r="F10" i="9"/>
  <c r="G10" i="9" s="1"/>
  <c r="J10" i="9" s="1"/>
  <c r="K10" i="9" s="1"/>
  <c r="L10" i="9" s="1"/>
  <c r="M10" i="9" s="1"/>
  <c r="N10" i="9" s="1"/>
  <c r="F7" i="9"/>
  <c r="G7" i="9" s="1"/>
  <c r="J7" i="9" s="1"/>
  <c r="K7" i="9" s="1"/>
  <c r="L7" i="9" s="1"/>
  <c r="M7" i="9" s="1"/>
  <c r="N7" i="9" s="1"/>
  <c r="F117" i="5" l="1"/>
  <c r="G117" i="5" s="1"/>
  <c r="H117" i="5" s="1"/>
  <c r="F29" i="3"/>
  <c r="G29" i="3" s="1"/>
  <c r="H29" i="3" s="1"/>
  <c r="E7" i="10" l="1"/>
  <c r="F7" i="10" s="1"/>
  <c r="I7" i="10" s="1"/>
  <c r="J7" i="10" s="1"/>
  <c r="K7" i="10" s="1"/>
  <c r="L7" i="10" s="1"/>
  <c r="E71" i="10" l="1"/>
  <c r="F71" i="10" s="1"/>
  <c r="I71" i="10" s="1"/>
  <c r="J71" i="10" s="1"/>
  <c r="K71" i="10" s="1"/>
  <c r="L71" i="10" s="1"/>
  <c r="E72" i="10"/>
  <c r="F72" i="10" s="1"/>
  <c r="I72" i="10" s="1"/>
  <c r="J72" i="10" s="1"/>
  <c r="K72" i="10" s="1"/>
  <c r="L72" i="10" s="1"/>
  <c r="E73" i="10"/>
  <c r="F73" i="10" s="1"/>
  <c r="I73" i="10" s="1"/>
  <c r="J73" i="10" s="1"/>
  <c r="K73" i="10" s="1"/>
  <c r="L73" i="10" s="1"/>
  <c r="E74" i="10"/>
  <c r="F74" i="10" s="1"/>
  <c r="I74" i="10" s="1"/>
  <c r="J74" i="10" s="1"/>
  <c r="K74" i="10" s="1"/>
  <c r="L74" i="10" s="1"/>
  <c r="E75" i="10"/>
  <c r="F75" i="10" s="1"/>
  <c r="I75" i="10" s="1"/>
  <c r="J75" i="10" s="1"/>
  <c r="K75" i="10" s="1"/>
  <c r="L75" i="10" s="1"/>
  <c r="E76" i="10"/>
  <c r="F76" i="10" s="1"/>
  <c r="I76" i="10" s="1"/>
  <c r="J76" i="10" s="1"/>
  <c r="K76" i="10" s="1"/>
  <c r="L76" i="10" s="1"/>
  <c r="E77" i="10"/>
  <c r="F77" i="10" s="1"/>
  <c r="I77" i="10" s="1"/>
  <c r="J77" i="10" s="1"/>
  <c r="K77" i="10" s="1"/>
  <c r="L77" i="10" s="1"/>
  <c r="E78" i="10"/>
  <c r="F78" i="10" s="1"/>
  <c r="I78" i="10" s="1"/>
  <c r="J78" i="10" s="1"/>
  <c r="K78" i="10" s="1"/>
  <c r="L78" i="10" s="1"/>
  <c r="E79" i="10"/>
  <c r="F79" i="10" s="1"/>
  <c r="I79" i="10" s="1"/>
  <c r="J79" i="10" s="1"/>
  <c r="K79" i="10" s="1"/>
  <c r="L79" i="10" s="1"/>
  <c r="E80" i="10"/>
  <c r="F80" i="10" s="1"/>
  <c r="I80" i="10" s="1"/>
  <c r="J80" i="10" s="1"/>
  <c r="K80" i="10" s="1"/>
  <c r="L80" i="10" s="1"/>
  <c r="E81" i="10"/>
  <c r="F81" i="10" s="1"/>
  <c r="I81" i="10" s="1"/>
  <c r="J81" i="10" s="1"/>
  <c r="K81" i="10" s="1"/>
  <c r="L81" i="10" s="1"/>
  <c r="E82" i="10"/>
  <c r="F82" i="10" s="1"/>
  <c r="I82" i="10" s="1"/>
  <c r="J82" i="10" s="1"/>
  <c r="K82" i="10" s="1"/>
  <c r="L82" i="10" s="1"/>
  <c r="E83" i="10"/>
  <c r="F83" i="10" s="1"/>
  <c r="I83" i="10" s="1"/>
  <c r="J83" i="10" s="1"/>
  <c r="K83" i="10" s="1"/>
  <c r="L83" i="10" s="1"/>
  <c r="E84" i="10"/>
  <c r="F84" i="10" s="1"/>
  <c r="I84" i="10" s="1"/>
  <c r="J84" i="10" s="1"/>
  <c r="K84" i="10" s="1"/>
  <c r="L84" i="10" s="1"/>
  <c r="E85" i="10"/>
  <c r="F85" i="10" s="1"/>
  <c r="I85" i="10" s="1"/>
  <c r="J85" i="10" s="1"/>
  <c r="K85" i="10" s="1"/>
  <c r="L85" i="10" s="1"/>
  <c r="E86" i="10"/>
  <c r="F86" i="10" s="1"/>
  <c r="I86" i="10" s="1"/>
  <c r="J86" i="10" s="1"/>
  <c r="K86" i="10" s="1"/>
  <c r="L86" i="10" s="1"/>
  <c r="E87" i="10"/>
  <c r="F87" i="10" s="1"/>
  <c r="I87" i="10" s="1"/>
  <c r="J87" i="10" s="1"/>
  <c r="K87" i="10" s="1"/>
  <c r="L87" i="10" s="1"/>
  <c r="E88" i="10"/>
  <c r="F88" i="10" s="1"/>
  <c r="I88" i="10" s="1"/>
  <c r="J88" i="10" s="1"/>
  <c r="K88" i="10" s="1"/>
  <c r="L88" i="10" s="1"/>
  <c r="E89" i="10"/>
  <c r="F89" i="10" s="1"/>
  <c r="I89" i="10" s="1"/>
  <c r="J89" i="10" s="1"/>
  <c r="K89" i="10" s="1"/>
  <c r="L89" i="10" s="1"/>
  <c r="E90" i="10"/>
  <c r="F90" i="10" s="1"/>
  <c r="I90" i="10" s="1"/>
  <c r="J90" i="10" s="1"/>
  <c r="K90" i="10" s="1"/>
  <c r="L90" i="10" s="1"/>
  <c r="E91" i="10"/>
  <c r="F91" i="10" s="1"/>
  <c r="I91" i="10" s="1"/>
  <c r="J91" i="10" s="1"/>
  <c r="K91" i="10" s="1"/>
  <c r="L91" i="10" s="1"/>
  <c r="E92" i="10"/>
  <c r="F92" i="10" s="1"/>
  <c r="I92" i="10" s="1"/>
  <c r="J92" i="10" s="1"/>
  <c r="K92" i="10" s="1"/>
  <c r="L92" i="10" s="1"/>
  <c r="E93" i="10"/>
  <c r="F93" i="10" s="1"/>
  <c r="I93" i="10" s="1"/>
  <c r="J93" i="10" s="1"/>
  <c r="K93" i="10" s="1"/>
  <c r="L93" i="10" s="1"/>
  <c r="E94" i="10"/>
  <c r="F94" i="10" s="1"/>
  <c r="I94" i="10" s="1"/>
  <c r="J94" i="10" s="1"/>
  <c r="K94" i="10" s="1"/>
  <c r="L94" i="10" s="1"/>
  <c r="E95" i="10"/>
  <c r="F95" i="10" s="1"/>
  <c r="I95" i="10" s="1"/>
  <c r="J95" i="10" s="1"/>
  <c r="K95" i="10" s="1"/>
  <c r="L95" i="10" s="1"/>
  <c r="E96" i="10"/>
  <c r="F96" i="10" s="1"/>
  <c r="I96" i="10" s="1"/>
  <c r="J96" i="10" s="1"/>
  <c r="K96" i="10" s="1"/>
  <c r="L96" i="10" s="1"/>
  <c r="E97" i="10"/>
  <c r="F97" i="10" s="1"/>
  <c r="I97" i="10" s="1"/>
  <c r="J97" i="10" s="1"/>
  <c r="K97" i="10" s="1"/>
  <c r="L97" i="10" s="1"/>
  <c r="E98" i="10"/>
  <c r="F98" i="10" s="1"/>
  <c r="I98" i="10" s="1"/>
  <c r="J98" i="10" s="1"/>
  <c r="K98" i="10" s="1"/>
  <c r="L98" i="10" s="1"/>
  <c r="E99" i="10"/>
  <c r="F99" i="10" s="1"/>
  <c r="I99" i="10" s="1"/>
  <c r="J99" i="10" s="1"/>
  <c r="K99" i="10" s="1"/>
  <c r="L99" i="10" s="1"/>
  <c r="E100" i="10"/>
  <c r="F100" i="10" s="1"/>
  <c r="I100" i="10" s="1"/>
  <c r="J100" i="10" s="1"/>
  <c r="K100" i="10" s="1"/>
  <c r="L100" i="10" s="1"/>
  <c r="E101" i="10"/>
  <c r="F101" i="10" s="1"/>
  <c r="I101" i="10" s="1"/>
  <c r="J101" i="10" s="1"/>
  <c r="K101" i="10" s="1"/>
  <c r="L101" i="10" s="1"/>
  <c r="E102" i="10"/>
  <c r="F102" i="10" s="1"/>
  <c r="I102" i="10" s="1"/>
  <c r="J102" i="10" s="1"/>
  <c r="K102" i="10" s="1"/>
  <c r="L102" i="10" s="1"/>
  <c r="E103" i="10"/>
  <c r="F103" i="10" s="1"/>
  <c r="I103" i="10" s="1"/>
  <c r="J103" i="10" s="1"/>
  <c r="K103" i="10" s="1"/>
  <c r="L103" i="10" s="1"/>
  <c r="E104" i="10"/>
  <c r="F104" i="10" s="1"/>
  <c r="I104" i="10" s="1"/>
  <c r="J104" i="10" s="1"/>
  <c r="K104" i="10" s="1"/>
  <c r="L104" i="10" s="1"/>
  <c r="E105" i="10"/>
  <c r="F105" i="10" s="1"/>
  <c r="I105" i="10" s="1"/>
  <c r="J105" i="10" s="1"/>
  <c r="K105" i="10" s="1"/>
  <c r="L105" i="10" s="1"/>
  <c r="E106" i="10"/>
  <c r="F106" i="10" s="1"/>
  <c r="I106" i="10" s="1"/>
  <c r="J106" i="10" s="1"/>
  <c r="K106" i="10" s="1"/>
  <c r="L106" i="10" s="1"/>
  <c r="E107" i="10"/>
  <c r="F107" i="10" s="1"/>
  <c r="I107" i="10" s="1"/>
  <c r="J107" i="10" s="1"/>
  <c r="K107" i="10" s="1"/>
  <c r="L107" i="10" s="1"/>
  <c r="E108" i="10"/>
  <c r="F108" i="10" s="1"/>
  <c r="I108" i="10" s="1"/>
  <c r="J108" i="10" s="1"/>
  <c r="K108" i="10" s="1"/>
  <c r="L108" i="10" s="1"/>
  <c r="E109" i="10"/>
  <c r="F109" i="10" s="1"/>
  <c r="I109" i="10" s="1"/>
  <c r="J109" i="10" s="1"/>
  <c r="K109" i="10" s="1"/>
  <c r="L109" i="10" s="1"/>
  <c r="E110" i="10"/>
  <c r="F110" i="10" s="1"/>
  <c r="I110" i="10" s="1"/>
  <c r="J110" i="10" s="1"/>
  <c r="K110" i="10" s="1"/>
  <c r="L110" i="10" s="1"/>
  <c r="E111" i="10"/>
  <c r="F111" i="10" s="1"/>
  <c r="I111" i="10" s="1"/>
  <c r="J111" i="10" s="1"/>
  <c r="K111" i="10" s="1"/>
  <c r="L111" i="10" s="1"/>
  <c r="E112" i="10"/>
  <c r="F112" i="10" s="1"/>
  <c r="I112" i="10" s="1"/>
  <c r="J112" i="10" s="1"/>
  <c r="K112" i="10" s="1"/>
  <c r="L112" i="10" s="1"/>
  <c r="E113" i="10"/>
  <c r="F113" i="10" s="1"/>
  <c r="I113" i="10" s="1"/>
  <c r="J113" i="10" s="1"/>
  <c r="K113" i="10" s="1"/>
  <c r="L113" i="10" s="1"/>
  <c r="E114" i="10"/>
  <c r="F114" i="10" s="1"/>
  <c r="I114" i="10" s="1"/>
  <c r="J114" i="10" s="1"/>
  <c r="K114" i="10" s="1"/>
  <c r="L114" i="10" s="1"/>
  <c r="E115" i="10"/>
  <c r="F115" i="10" s="1"/>
  <c r="I115" i="10" s="1"/>
  <c r="J115" i="10" s="1"/>
  <c r="K115" i="10" s="1"/>
  <c r="L115" i="10" s="1"/>
  <c r="E116" i="10"/>
  <c r="F116" i="10" s="1"/>
  <c r="I116" i="10" s="1"/>
  <c r="J116" i="10" s="1"/>
  <c r="K116" i="10" s="1"/>
  <c r="L116" i="10" s="1"/>
  <c r="E117" i="10"/>
  <c r="F117" i="10" s="1"/>
  <c r="I117" i="10" s="1"/>
  <c r="J117" i="10" s="1"/>
  <c r="K117" i="10" s="1"/>
  <c r="L117" i="10" s="1"/>
  <c r="E118" i="10"/>
  <c r="F118" i="10" s="1"/>
  <c r="I118" i="10" s="1"/>
  <c r="J118" i="10" s="1"/>
  <c r="K118" i="10" s="1"/>
  <c r="L118" i="10" s="1"/>
  <c r="E119" i="10"/>
  <c r="F119" i="10" s="1"/>
  <c r="I119" i="10" s="1"/>
  <c r="J119" i="10" s="1"/>
  <c r="K119" i="10" s="1"/>
  <c r="L119" i="10" s="1"/>
  <c r="E120" i="10"/>
  <c r="F120" i="10" s="1"/>
  <c r="I120" i="10" s="1"/>
  <c r="J120" i="10" s="1"/>
  <c r="K120" i="10" s="1"/>
  <c r="L120" i="10" s="1"/>
  <c r="E70" i="10"/>
  <c r="F70" i="10" s="1"/>
  <c r="I70" i="10" s="1"/>
  <c r="J70" i="10" s="1"/>
  <c r="K70" i="10" s="1"/>
  <c r="L70" i="10" s="1"/>
  <c r="H5" i="7" l="1"/>
  <c r="G5" i="7"/>
  <c r="H4" i="7"/>
  <c r="G4" i="7"/>
</calcChain>
</file>

<file path=xl/sharedStrings.xml><?xml version="1.0" encoding="utf-8"?>
<sst xmlns="http://schemas.openxmlformats.org/spreadsheetml/2006/main" count="3252" uniqueCount="1214">
  <si>
    <t>511124</t>
  </si>
  <si>
    <t>ŚCIERNICA 27 - 115 X 6 X 22,2 95A 30Q BF - 80  STANDARD</t>
  </si>
  <si>
    <t>ŚCIERNICA 27 - 125 X 4 X 22,2 95A 30Q BF - 80  STANDARD</t>
  </si>
  <si>
    <t>ŚCIERNICA 27 - 125 X 6 X 22,2 95A 30 QBF - 80 INOX</t>
  </si>
  <si>
    <t>ŚCIERNICA 27 - 125 X 6 X 22,2 95A 30Q BF - 80  STANDARD</t>
  </si>
  <si>
    <t>ŚCIERNICA 27 - 125 X 6 X 22,2 95A 30T BF - 80  EXTRA</t>
  </si>
  <si>
    <t>ŚCIERNICA 27 - 125 X 6 X 22,2 A 30Q BF - 80 ECO LINE</t>
  </si>
  <si>
    <t>059190</t>
  </si>
  <si>
    <t>ŚCIERNICA 27 - 125 X 7 X 22,2 3ZA 30T BF - 80  FOUNDRY</t>
  </si>
  <si>
    <t>ŚCIERNICA 27 - 125 X 8 X 22,2 95A 30Q BF - 80  STANDARD</t>
  </si>
  <si>
    <t>ŚCIERNICA 27 - 180 X 4 X 22,2 95A 24Q BF - 80  STANDARD</t>
  </si>
  <si>
    <t>ŚCIERNICA 27 - 180 X 6 X 22,2 95A 24Q BF - 80  STANDARD</t>
  </si>
  <si>
    <t>ŚCIERNICA 27 - 180 X 6 X 22,2 A 24Q BF - 80 ECO LINE</t>
  </si>
  <si>
    <t>IŻP</t>
  </si>
  <si>
    <t>050937</t>
  </si>
  <si>
    <t>ŚCIERNICA 27 - 180 X 7 X 22,2 3ZA 24T BF - 80  FOUNDRY</t>
  </si>
  <si>
    <t>ŚCIERNICA 27 - 180 X 8 X 22,2 95A 24Q BF - 80  STANDARD</t>
  </si>
  <si>
    <t>050106</t>
  </si>
  <si>
    <t>059200</t>
  </si>
  <si>
    <t>ŚCIERNICA 27 - 230 X 4 X 22,2 3ZA24RBF - 80  FOUNDRY</t>
  </si>
  <si>
    <t>059199</t>
  </si>
  <si>
    <t>ŚCIERNICA 27 - 230 X 4 X 22,2 3ZA24TBF - 80  FOUNDRY</t>
  </si>
  <si>
    <t>ŚCIERNICA 27 - 230 X 4 X 22,2 95A 24Q BF - 80  STANDARD</t>
  </si>
  <si>
    <t>ŚCIERNICA 27 - 230 X 4 X 22,2 95A 24T BF - 80  EXTRA</t>
  </si>
  <si>
    <t>059202</t>
  </si>
  <si>
    <t>ŚCIERNICA 27 - 230 X 6 X 22,2 3ZA24RBF - 80 FOUNDRY</t>
  </si>
  <si>
    <t>059201</t>
  </si>
  <si>
    <t>ŚCIERNICA 27 - 230 X 6 X 22,2 3ZA24TBF - 80 FOUNDRY</t>
  </si>
  <si>
    <t>ŚCIERNICA 27 - 230 X 6 X 22,2 95A 24Q BF - 80  STANDARD</t>
  </si>
  <si>
    <t>ŚCIERNICA 27 - 230 X 6 X 22,2 95A 24T BF - 80  EXTRA</t>
  </si>
  <si>
    <t>ŚCIERNICA 27 - 230 X 6 X 22,2 95A 30 QBF - 80 INOX</t>
  </si>
  <si>
    <t>ŚCIERNICA 27 - 230 X 6 X 22,2 98C 24Q BF - 80 STONE</t>
  </si>
  <si>
    <t>ŚCIERNICA 27 - 230 X 6 X 22,2 A 24Q BF - 80 ECO LINE</t>
  </si>
  <si>
    <t>050941</t>
  </si>
  <si>
    <t>ŚCIERNICA 27 - 230 X 7 X 22,2 3ZA 24R BF - 80  FOUNDRY</t>
  </si>
  <si>
    <t>050935</t>
  </si>
  <si>
    <t>ŚCIERNICA 27 - 230 X 7 X 22,2 3ZA 24T BF - 80  FOUNDRY</t>
  </si>
  <si>
    <t>ŚCIERNICA 27 - 230 X 8 X 22,2 95A 24Q BF - 80  STANDARD</t>
  </si>
  <si>
    <t>ŚCIERNICA 27 - 230 X 8 X 22,2 95A 24T BF - 80  EXTRA</t>
  </si>
  <si>
    <t>110449</t>
  </si>
  <si>
    <t>110465</t>
  </si>
  <si>
    <t>ŚCIERNICA 41 - 115 X 1 X 22,2 95A 60R BF - 80 METAL/INOX</t>
  </si>
  <si>
    <t>ŚCIERNICA 41 - 115 X 1 X 22,2 A 60R BF - 80 ECO LINE</t>
  </si>
  <si>
    <t>ŚCIERNICA 41 - 115 X 1,6 X 22,2 95A 46R BF - 80 METAL/INOX</t>
  </si>
  <si>
    <t>ŚCIERNICA 42 - 115 X 3 X 22,2 95A 30R BF - 80  STANDARD</t>
  </si>
  <si>
    <t>ŚCIERNICA 42 - 125 X 2,5 X 22,2 95A 30R BF - 80  STANDARD</t>
  </si>
  <si>
    <t>ŚCIERNICA 42 - 125 X 2,5 X 22,2 95A 30T BF - 80  EXTRA</t>
  </si>
  <si>
    <t>020929</t>
  </si>
  <si>
    <t>ŚCIERNICA 42 - 125 X 3 X 22,2 95A 30R BF - 80  STANDARD</t>
  </si>
  <si>
    <t>ŚCIERNICA 42 - 125 X 3 X 22,2 95A 30T BF - 80  EXTRA</t>
  </si>
  <si>
    <t>ŚCIERNICA 42 - 125 X 3 X 22,2 A 30R BF - 80 ECO LINE</t>
  </si>
  <si>
    <t>ŚCIERNICA 42 - 180 X 3 X 22,2 95A 24R BF - 80  STANDARD</t>
  </si>
  <si>
    <t>ŚCIERNICA 42 - 230 X 2 X 22,2 95A 36R BF - 80 METAL/INOX</t>
  </si>
  <si>
    <t>ŚCIERNICA 42 - 230 X 2 X 22,2 95A 36T BF - 80  EXTRA</t>
  </si>
  <si>
    <t>ŚCIERNICA 42 - 230 X 2 X 22,2 A 36R BF - 80 ECO LINE</t>
  </si>
  <si>
    <t>ŚCIERNICA 42 - 230 X 3 X 22,2 95A 24R BF - 80  STANDARD</t>
  </si>
  <si>
    <t>ŚCIERNICA 42 - 230 X 3 X 22,2 95A 24T BF - 80  EXTRA</t>
  </si>
  <si>
    <t>ŚCIERNICA 42 - 230 X 3 X 22,2 98C 24R BF - 80 STONE</t>
  </si>
  <si>
    <t>ŚCIERNICA 42 - 230 X 3 X 22,2 A 24R BF - 80 ECO LINE</t>
  </si>
  <si>
    <t>520007</t>
  </si>
  <si>
    <t>550748</t>
  </si>
  <si>
    <t>550084</t>
  </si>
  <si>
    <t>550227</t>
  </si>
  <si>
    <t>550852</t>
  </si>
  <si>
    <t>550776</t>
  </si>
  <si>
    <t>550764</t>
  </si>
  <si>
    <t>550767</t>
  </si>
  <si>
    <t>550766</t>
  </si>
  <si>
    <t>559470</t>
  </si>
  <si>
    <t>550762</t>
  </si>
  <si>
    <t>559503</t>
  </si>
  <si>
    <t xml:space="preserve">Kod </t>
  </si>
  <si>
    <t xml:space="preserve">Charakterystyka </t>
  </si>
  <si>
    <t xml:space="preserve">Prędkość (m/s) </t>
  </si>
  <si>
    <t xml:space="preserve">Ilość sztuk w kartonie </t>
  </si>
  <si>
    <t xml:space="preserve">Cena netto zł/szt. </t>
  </si>
  <si>
    <t xml:space="preserve">350 × 3,5 × 25,4 </t>
  </si>
  <si>
    <t xml:space="preserve">Wymiary (mm) D × T × H </t>
  </si>
  <si>
    <t xml:space="preserve">350 × 3,5 × 32 </t>
  </si>
  <si>
    <t xml:space="preserve">95A 60R BF </t>
  </si>
  <si>
    <t xml:space="preserve">95A 30Q BF </t>
  </si>
  <si>
    <t xml:space="preserve">180 × 6 × 22,2 </t>
  </si>
  <si>
    <t xml:space="preserve">95A24P6B51 </t>
  </si>
  <si>
    <t xml:space="preserve">100 × 20 × 20 </t>
  </si>
  <si>
    <t xml:space="preserve">100 × 25 × 20 </t>
  </si>
  <si>
    <t xml:space="preserve">125 × 20 × 20 </t>
  </si>
  <si>
    <t xml:space="preserve">150 × 20 × 20 </t>
  </si>
  <si>
    <t xml:space="preserve">150 × 25 × 20 </t>
  </si>
  <si>
    <t xml:space="preserve">200 × 20 × 32 </t>
  </si>
  <si>
    <t xml:space="preserve">200 × 25 × 32 </t>
  </si>
  <si>
    <t xml:space="preserve">250 × 20 × 32 </t>
  </si>
  <si>
    <t xml:space="preserve">250 × 25 × 32 </t>
  </si>
  <si>
    <t xml:space="preserve">250 × 32 × 32 </t>
  </si>
  <si>
    <t xml:space="preserve">300 × 32 × 32 </t>
  </si>
  <si>
    <t xml:space="preserve">300 × 40 × 51 </t>
  </si>
  <si>
    <t xml:space="preserve">350 × 40 × 51 </t>
  </si>
  <si>
    <t xml:space="preserve">350 × 40 × 127 </t>
  </si>
  <si>
    <t xml:space="preserve">350 × 50 × 51 </t>
  </si>
  <si>
    <t xml:space="preserve">350 × 50 × 127 </t>
  </si>
  <si>
    <t xml:space="preserve">400 × 50 × 127 </t>
  </si>
  <si>
    <t xml:space="preserve">127 × 6 × 12,7 </t>
  </si>
  <si>
    <t xml:space="preserve">99A60R5B89 FORMULA "2" </t>
  </si>
  <si>
    <t xml:space="preserve">99A60S6B88 FORMULA "3" </t>
  </si>
  <si>
    <t xml:space="preserve">150 × 6 × 20 </t>
  </si>
  <si>
    <t xml:space="preserve">150 × 6 × 32 </t>
  </si>
  <si>
    <t xml:space="preserve">175 × 6 × 32 </t>
  </si>
  <si>
    <t xml:space="preserve">200 × 10 × 32 </t>
  </si>
  <si>
    <t xml:space="preserve">110/90 × 55 × 22,2 - W20E12K48 </t>
  </si>
  <si>
    <t xml:space="preserve">95A16Q6B97 </t>
  </si>
  <si>
    <t xml:space="preserve">98C16N6B97 </t>
  </si>
  <si>
    <t xml:space="preserve">98C60N6B97 </t>
  </si>
  <si>
    <t xml:space="preserve">150/120 × 50 × 5/8" - W40E20K54 </t>
  </si>
  <si>
    <t xml:space="preserve">98C16P6B346 </t>
  </si>
  <si>
    <t xml:space="preserve">90 × 35 × 150 </t>
  </si>
  <si>
    <t xml:space="preserve">100/85 × 35 × 150 </t>
  </si>
  <si>
    <t xml:space="preserve">66/42 × 20/2 × 63 - R150V10 </t>
  </si>
  <si>
    <t xml:space="preserve">80 × 40 × 95 - M6 / 50 / 9 </t>
  </si>
  <si>
    <t xml:space="preserve">50 × 20 × 200 </t>
  </si>
  <si>
    <t xml:space="preserve">25 × 150 </t>
  </si>
  <si>
    <t xml:space="preserve">95A60K5VTE10 </t>
  </si>
  <si>
    <t xml:space="preserve">95A36P5VTE10 </t>
  </si>
  <si>
    <t xml:space="preserve">95A46K5VTE10 </t>
  </si>
  <si>
    <t xml:space="preserve">95A46M5VTE10 </t>
  </si>
  <si>
    <t xml:space="preserve">95A60M5VTE10 </t>
  </si>
  <si>
    <t xml:space="preserve">95A80K6VTE10 </t>
  </si>
  <si>
    <t xml:space="preserve">125 × 13 × 20 </t>
  </si>
  <si>
    <t xml:space="preserve">125 × 16 × 12,7 </t>
  </si>
  <si>
    <t xml:space="preserve">125 × 16 × 20 </t>
  </si>
  <si>
    <t xml:space="preserve">150 × 13 × 20 </t>
  </si>
  <si>
    <t xml:space="preserve">150 × 16 × 12,7 </t>
  </si>
  <si>
    <t xml:space="preserve">150 × 16 × 20 </t>
  </si>
  <si>
    <t xml:space="preserve">150 × 20 × 12,7 </t>
  </si>
  <si>
    <t xml:space="preserve">95A60N7VTE10 </t>
  </si>
  <si>
    <t xml:space="preserve">150 × 20 × 32 </t>
  </si>
  <si>
    <t xml:space="preserve">95A24Q5VTE10 </t>
  </si>
  <si>
    <t xml:space="preserve">175 × 20 × 32 </t>
  </si>
  <si>
    <t xml:space="preserve">200 × 20 × 20 </t>
  </si>
  <si>
    <t xml:space="preserve">200 × 32 × 32 </t>
  </si>
  <si>
    <t xml:space="preserve">250 × 25 × 51 </t>
  </si>
  <si>
    <t xml:space="preserve">250 × 32 × 76 </t>
  </si>
  <si>
    <t>do dyskusji</t>
  </si>
  <si>
    <t>LINIA PRODUKTOWA FOUNDRY</t>
  </si>
  <si>
    <t>TYP 36</t>
  </si>
  <si>
    <t>TYP 5211</t>
  </si>
  <si>
    <t>TYP 5230</t>
  </si>
  <si>
    <t>TYP 5220</t>
  </si>
  <si>
    <t xml:space="preserve">250 × 40 × 51 </t>
  </si>
  <si>
    <t xml:space="preserve">300 × 40 × 76 </t>
  </si>
  <si>
    <t xml:space="preserve">300 × 40 × 127 </t>
  </si>
  <si>
    <t xml:space="preserve">500 × 50 × 203 </t>
  </si>
  <si>
    <t xml:space="preserve">500 × 63 × 203 </t>
  </si>
  <si>
    <t xml:space="preserve">500 × 80 × 203 </t>
  </si>
  <si>
    <t xml:space="preserve"> 60 × 20 × 20 </t>
  </si>
  <si>
    <t xml:space="preserve">99A60K7VE01 </t>
  </si>
  <si>
    <t xml:space="preserve"> 80 × 20 × 20 </t>
  </si>
  <si>
    <t xml:space="preserve">100 × 10 × 20 </t>
  </si>
  <si>
    <t xml:space="preserve">99A46K7VE01 </t>
  </si>
  <si>
    <t xml:space="preserve">99A60K7VE01B </t>
  </si>
  <si>
    <t xml:space="preserve">99A80K7VE01 </t>
  </si>
  <si>
    <t xml:space="preserve">125 × 10 × 20 </t>
  </si>
  <si>
    <t xml:space="preserve">99A80J7VE01 </t>
  </si>
  <si>
    <t xml:space="preserve">150 × 8 × 20 </t>
  </si>
  <si>
    <t xml:space="preserve">150 × 10 × 20 </t>
  </si>
  <si>
    <t xml:space="preserve">99A60K7VEO1 </t>
  </si>
  <si>
    <t xml:space="preserve">99A100K7VE01 </t>
  </si>
  <si>
    <t xml:space="preserve">200 × 8 × 32 </t>
  </si>
  <si>
    <t xml:space="preserve">99A60J7VE01 </t>
  </si>
  <si>
    <t xml:space="preserve">200 × 20 × 51 </t>
  </si>
  <si>
    <t xml:space="preserve">99A46J7VE01 </t>
  </si>
  <si>
    <t xml:space="preserve">200 × 25 × 51 </t>
  </si>
  <si>
    <t xml:space="preserve">200 × 32 × 51 </t>
  </si>
  <si>
    <t xml:space="preserve">250 × 8 × 32 </t>
  </si>
  <si>
    <t xml:space="preserve">250 × 10 × 32 </t>
  </si>
  <si>
    <t xml:space="preserve">250 × 20 × 76 </t>
  </si>
  <si>
    <t xml:space="preserve">250 × 25 × 76 </t>
  </si>
  <si>
    <t xml:space="preserve">99A46J8VTE10 </t>
  </si>
  <si>
    <t xml:space="preserve">250 × 40 × 76 </t>
  </si>
  <si>
    <t xml:space="preserve">300 × 32 × 76 </t>
  </si>
  <si>
    <t xml:space="preserve">300 × 50 × 127 </t>
  </si>
  <si>
    <t xml:space="preserve">350 × 63 × 127 </t>
  </si>
  <si>
    <t xml:space="preserve">400 × 40 × 127 </t>
  </si>
  <si>
    <t xml:space="preserve">400 × 50 × 203 </t>
  </si>
  <si>
    <t xml:space="preserve">450 × 50 × 203 </t>
  </si>
  <si>
    <t xml:space="preserve">CRA60K7VE01 </t>
  </si>
  <si>
    <t xml:space="preserve">CRA80K7VE01 </t>
  </si>
  <si>
    <t xml:space="preserve">CRA46K7VE01 </t>
  </si>
  <si>
    <t xml:space="preserve">CRA60K7VEO1 </t>
  </si>
  <si>
    <t xml:space="preserve">98C60K7VC01 </t>
  </si>
  <si>
    <t xml:space="preserve">98C80K6VC01 </t>
  </si>
  <si>
    <t xml:space="preserve">98C46K7VC01 </t>
  </si>
  <si>
    <t xml:space="preserve">98C60K7VCO1 </t>
  </si>
  <si>
    <t xml:space="preserve">98C120K6VC01 </t>
  </si>
  <si>
    <t xml:space="preserve">98C60J7VC01 </t>
  </si>
  <si>
    <t xml:space="preserve">99C60K7VC01 </t>
  </si>
  <si>
    <t xml:space="preserve">99C80K6VC01 </t>
  </si>
  <si>
    <t xml:space="preserve">99C60J7VC01 </t>
  </si>
  <si>
    <t xml:space="preserve">99C46K7VC01 </t>
  </si>
  <si>
    <t xml:space="preserve">99C120K6VC01 </t>
  </si>
  <si>
    <t xml:space="preserve">125 × 8 × 20 </t>
  </si>
  <si>
    <t xml:space="preserve">150 × 8 × 32 </t>
  </si>
  <si>
    <t xml:space="preserve">80 × 40 × 20 - W6 E10 </t>
  </si>
  <si>
    <t xml:space="preserve">100 × 40 × 20 - W8 E10 </t>
  </si>
  <si>
    <t xml:space="preserve">125 × 50 × 32 - W8 E13 </t>
  </si>
  <si>
    <t xml:space="preserve">125 × 63 × 32 - W8 E13 </t>
  </si>
  <si>
    <t xml:space="preserve">150 × 50 × 32 - W10 E16 </t>
  </si>
  <si>
    <t xml:space="preserve">150 × 63 × 32 - W10 E16 </t>
  </si>
  <si>
    <t xml:space="preserve">150 × 80 × 32 - W13 E16 </t>
  </si>
  <si>
    <t xml:space="preserve">150 × 80 × 32 - W10 E16 </t>
  </si>
  <si>
    <t xml:space="preserve">100/71 × 40 × 20 - W8E10K56 </t>
  </si>
  <si>
    <t xml:space="preserve">125/96 × 40 × 20 - W8E10K81 </t>
  </si>
  <si>
    <t xml:space="preserve">125/96 × 40 × 32 - W8E10K81 </t>
  </si>
  <si>
    <t xml:space="preserve">150/114 × 50 × 32 - W10E13K96 </t>
  </si>
  <si>
    <t xml:space="preserve">99A46K5VTE10 </t>
  </si>
  <si>
    <t xml:space="preserve">100/36 × 13/3,2 × 20 - W5E7K36 </t>
  </si>
  <si>
    <t xml:space="preserve">99A60K5VTE10 </t>
  </si>
  <si>
    <t xml:space="preserve">99A80K6VTE10 </t>
  </si>
  <si>
    <t xml:space="preserve">125/61 × 13/3,2 × 32 - W6E7K61 </t>
  </si>
  <si>
    <t xml:space="preserve">99A60J5VTE10 </t>
  </si>
  <si>
    <t xml:space="preserve">150/66 × 16/3,2 × 32 - W8E9K66 </t>
  </si>
  <si>
    <t xml:space="preserve">175/90 × 18/3,2 × 32 - W9E10K90 </t>
  </si>
  <si>
    <t xml:space="preserve">200/90 × 20/3,2 × 32 - W10E12K90 </t>
  </si>
  <si>
    <t xml:space="preserve">250/100 × 25/3,2 × 32 - W11E13K100 </t>
  </si>
  <si>
    <t xml:space="preserve">10 × 20 × 6 </t>
  </si>
  <si>
    <t xml:space="preserve">16 × 20 × 6 </t>
  </si>
  <si>
    <t xml:space="preserve">16 × 30 × 6 </t>
  </si>
  <si>
    <t xml:space="preserve">20 × 20 × 6 </t>
  </si>
  <si>
    <t xml:space="preserve">20 × 25 × 6 </t>
  </si>
  <si>
    <t xml:space="preserve">20 × 30 × 6 </t>
  </si>
  <si>
    <t xml:space="preserve">20 × 40 × 6 </t>
  </si>
  <si>
    <t xml:space="preserve">25 × 40 × 6 </t>
  </si>
  <si>
    <t xml:space="preserve">30 × 30 × 6 </t>
  </si>
  <si>
    <t xml:space="preserve">30 × 40 × 6 </t>
  </si>
  <si>
    <t xml:space="preserve">40 × 13 × 6 </t>
  </si>
  <si>
    <t xml:space="preserve">40 × 20 × 6 </t>
  </si>
  <si>
    <t xml:space="preserve">40 × 25 × 6 </t>
  </si>
  <si>
    <t xml:space="preserve">40 × 40 × 6 </t>
  </si>
  <si>
    <t xml:space="preserve">50 × 30 × 6 </t>
  </si>
  <si>
    <t xml:space="preserve">13 × 20 × 6 </t>
  </si>
  <si>
    <t xml:space="preserve">CRA46M5VE01 </t>
  </si>
  <si>
    <t xml:space="preserve">CRA60K5VE01 </t>
  </si>
  <si>
    <t xml:space="preserve">CRA60M5VE01 </t>
  </si>
  <si>
    <t xml:space="preserve">25 × 25 × 6 </t>
  </si>
  <si>
    <t xml:space="preserve">25 × 30 × 6 </t>
  </si>
  <si>
    <t xml:space="preserve">CRA60O5VE01 </t>
  </si>
  <si>
    <t xml:space="preserve">CRA36M7VE01 </t>
  </si>
  <si>
    <t xml:space="preserve">50 × 25 × 6 </t>
  </si>
  <si>
    <t xml:space="preserve">98C120J7VC01 </t>
  </si>
  <si>
    <t>LINIA PRODUKTOWA PRO LINE</t>
  </si>
  <si>
    <t>WERSJA STANDARD</t>
  </si>
  <si>
    <t>010083</t>
  </si>
  <si>
    <t>020018</t>
  </si>
  <si>
    <t>020029</t>
  </si>
  <si>
    <t>020042</t>
  </si>
  <si>
    <t>020060</t>
  </si>
  <si>
    <t>020072</t>
  </si>
  <si>
    <t>030017</t>
  </si>
  <si>
    <t>030093</t>
  </si>
  <si>
    <t>030074</t>
  </si>
  <si>
    <t>030147</t>
  </si>
  <si>
    <t>040047</t>
  </si>
  <si>
    <t>020021</t>
  </si>
  <si>
    <t>020036</t>
  </si>
  <si>
    <t>010056</t>
  </si>
  <si>
    <t>020061</t>
  </si>
  <si>
    <t>020074</t>
  </si>
  <si>
    <t>030021</t>
  </si>
  <si>
    <t>030153</t>
  </si>
  <si>
    <t>030078</t>
  </si>
  <si>
    <t>010014</t>
  </si>
  <si>
    <t>010019</t>
  </si>
  <si>
    <t>010027</t>
  </si>
  <si>
    <t>010037</t>
  </si>
  <si>
    <t>010055</t>
  </si>
  <si>
    <t>010180</t>
  </si>
  <si>
    <t>010013</t>
  </si>
  <si>
    <t>010025</t>
  </si>
  <si>
    <t>010032</t>
  </si>
  <si>
    <t>020172</t>
  </si>
  <si>
    <t>010052</t>
  </si>
  <si>
    <t>030204</t>
  </si>
  <si>
    <t>030080</t>
  </si>
  <si>
    <t>030230</t>
  </si>
  <si>
    <t>010024</t>
  </si>
  <si>
    <t>030144</t>
  </si>
  <si>
    <t>010016</t>
  </si>
  <si>
    <t>020011</t>
  </si>
  <si>
    <t>010028</t>
  </si>
  <si>
    <t>020024</t>
  </si>
  <si>
    <t>020081</t>
  </si>
  <si>
    <t>030082</t>
  </si>
  <si>
    <t>030158</t>
  </si>
  <si>
    <t>010165</t>
  </si>
  <si>
    <t>020910</t>
  </si>
  <si>
    <t>010167</t>
  </si>
  <si>
    <t>010168</t>
  </si>
  <si>
    <t>020913</t>
  </si>
  <si>
    <t>010173</t>
  </si>
  <si>
    <t>020919</t>
  </si>
  <si>
    <t>010225</t>
  </si>
  <si>
    <t>020096</t>
  </si>
  <si>
    <t>020102</t>
  </si>
  <si>
    <t>020108</t>
  </si>
  <si>
    <t>020120</t>
  </si>
  <si>
    <t>020131</t>
  </si>
  <si>
    <t>020150</t>
  </si>
  <si>
    <t>020103</t>
  </si>
  <si>
    <t>020111</t>
  </si>
  <si>
    <t>010063</t>
  </si>
  <si>
    <t>020154</t>
  </si>
  <si>
    <t>010003</t>
  </si>
  <si>
    <t>010062</t>
  </si>
  <si>
    <t>010192</t>
  </si>
  <si>
    <t>020110</t>
  </si>
  <si>
    <t>020115</t>
  </si>
  <si>
    <t>020161</t>
  </si>
  <si>
    <t>020911</t>
  </si>
  <si>
    <t>020912</t>
  </si>
  <si>
    <t>020915</t>
  </si>
  <si>
    <t>010171</t>
  </si>
  <si>
    <t>020917</t>
  </si>
  <si>
    <t>050014</t>
  </si>
  <si>
    <t>050026</t>
  </si>
  <si>
    <t>050036</t>
  </si>
  <si>
    <t>050050</t>
  </si>
  <si>
    <t>050059</t>
  </si>
  <si>
    <t>050080</t>
  </si>
  <si>
    <t>050101</t>
  </si>
  <si>
    <t>050132</t>
  </si>
  <si>
    <t>050149</t>
  </si>
  <si>
    <t>050160</t>
  </si>
  <si>
    <t>050038</t>
  </si>
  <si>
    <t>050061</t>
  </si>
  <si>
    <t>050084</t>
  </si>
  <si>
    <t>050134</t>
  </si>
  <si>
    <t>050151</t>
  </si>
  <si>
    <t>050031</t>
  </si>
  <si>
    <t>050088</t>
  </si>
  <si>
    <t>050135</t>
  </si>
  <si>
    <t>050200</t>
  </si>
  <si>
    <t>050041</t>
  </si>
  <si>
    <t>050186</t>
  </si>
  <si>
    <t>050909</t>
  </si>
  <si>
    <t>050063</t>
  </si>
  <si>
    <t>050911</t>
  </si>
  <si>
    <t>050912</t>
  </si>
  <si>
    <t>050192</t>
  </si>
  <si>
    <t xml:space="preserve">95A60O7VTE10 </t>
  </si>
  <si>
    <t xml:space="preserve">16 × 25 × 6 </t>
  </si>
  <si>
    <t xml:space="preserve">98C46J8VTC10 </t>
  </si>
  <si>
    <t xml:space="preserve">99A36J7VE01 </t>
  </si>
  <si>
    <t xml:space="preserve">80 × 25 × 150 </t>
  </si>
  <si>
    <t>WERSJA EXTRA</t>
  </si>
  <si>
    <t>WERSJA INOX</t>
  </si>
  <si>
    <t>WERSJA ALUMINIUM</t>
  </si>
  <si>
    <t>WERSJA SZYNY / RAIL</t>
  </si>
  <si>
    <t>WERSJA KAMIEŃ / STONE</t>
  </si>
  <si>
    <t>LINIA PRODUKTOWA ECO LINE</t>
  </si>
  <si>
    <t>LINIA PRODUKTOWA MASTER LINE</t>
  </si>
  <si>
    <t>ŚCIERNICE DO PRZECINANIA TYP 42</t>
  </si>
  <si>
    <t>ŚCIERNICE DO SZLIFOWANIA TYP 27</t>
  </si>
  <si>
    <t>NARZĘDZIA ŚCIERNE ZE SPOIWEM ŻYWICZNYM</t>
  </si>
  <si>
    <t>TYP 1</t>
  </si>
  <si>
    <t>95A - Elektrokorund zwykły</t>
  </si>
  <si>
    <t>99A - Elektrokorund szlachetny</t>
  </si>
  <si>
    <t>98C - Węglik krzemu czarny</t>
  </si>
  <si>
    <t>TYP 11</t>
  </si>
  <si>
    <t>TYP 1112</t>
  </si>
  <si>
    <t>TYP 3101</t>
  </si>
  <si>
    <t>TYP 3109</t>
  </si>
  <si>
    <t>TYP 3113</t>
  </si>
  <si>
    <t>TYP 3121</t>
  </si>
  <si>
    <t>TYP 9010</t>
  </si>
  <si>
    <t>TYP 9011</t>
  </si>
  <si>
    <t>NARZĘDZIA ŚCIERNE ZE SPOIWEM CERAMICZNYM</t>
  </si>
  <si>
    <t>CRA - Elektrokorund chromowy</t>
  </si>
  <si>
    <t>99C - Węglik krzemu zielony</t>
  </si>
  <si>
    <t>TYP 1C PROFILOWANE</t>
  </si>
  <si>
    <t>TYP 6</t>
  </si>
  <si>
    <t>TYP 12</t>
  </si>
  <si>
    <t>TYP 5210</t>
  </si>
  <si>
    <t>TYP 9050</t>
  </si>
  <si>
    <t>PŻM</t>
  </si>
  <si>
    <t>TŻ</t>
  </si>
  <si>
    <t>ŚCIERNICA 41 - 125 X 2,5 X 22,2 95A 30R BF - 80  STANDARD</t>
  </si>
  <si>
    <t>020033</t>
  </si>
  <si>
    <t>ŚCIERNICA 41 - 230 X 2,5 X 22,2 95A 24R BF - 80  STANDARD</t>
  </si>
  <si>
    <t>ŚCIERNICA 41 - 230 X 3 X 22,2 95A 24R BF - 80  STANDARD</t>
  </si>
  <si>
    <t>ŚCIERNICA 41 - 300 X 3 X 32 95A 24R BF - 80  STANDARD</t>
  </si>
  <si>
    <t>ŚCIERNICA 41 - 350 X 3,5 X 32 95A 24R BF - 80  STANDARD</t>
  </si>
  <si>
    <t>ŚCIERNICA 41 - 400 X 4 X 32 95A 24R BF - 80  STANDARD</t>
  </si>
  <si>
    <t>ŚCIERNICA 41 - 125 X 1 X 22,2 95A 60R BF - 80 INOX</t>
  </si>
  <si>
    <t>ŚCIERNICA 41 - 125 X 1 X 22,2 95A 60R BF - 80 METAL/INOX</t>
  </si>
  <si>
    <t>ŚCIERNICA 41 - 125 X 1 X 22,2 95A 60R BF - 80 METAL/INOX MAŁA ETYKIETA</t>
  </si>
  <si>
    <t>ŚCIERNICA 41 - 125 X 1 X 22,2 A 60R BF - 80 ECO LINE</t>
  </si>
  <si>
    <t>ŚCIERNICA 41 - 125 X 1,6 X 22,2 95A 46R BF - 80  INOX</t>
  </si>
  <si>
    <t>ŚCIERNICA 41 - 125 X 1,6 X 22,2 95A 46R BF - 80 METAL/INOX</t>
  </si>
  <si>
    <t>ŚCIERNICA 41 - 125 X 1,6 X 22,2 A 46R BF - 80 ECO LINE</t>
  </si>
  <si>
    <t>010086</t>
  </si>
  <si>
    <t>ŚCIERNICA 41 - 125 X 2,5 X 22,2 95A 30T BF - 80  EXTRA</t>
  </si>
  <si>
    <t>ŚCIERNICA 41 - 125 X 2,5 X 22,2 A 30R BF - 80 ECO LINE</t>
  </si>
  <si>
    <t>ŚCIERNICA 41 - 180 X 1,8 X 22,2 95A 36R BF - 80   METAL/INOX</t>
  </si>
  <si>
    <t>ŚCIERNICA 41 - 230 X 2 X 22,2 95A 36R BF - 80 METAL/INOX</t>
  </si>
  <si>
    <t>ŚCIERNICA 41 - 230 X 2 X 22,2 95A 36T BF - 80 EXTRA</t>
  </si>
  <si>
    <t>ŚCIERNICA 41 - 230 X 2 X 22,2 A 36R BF - 80 ECO LINE</t>
  </si>
  <si>
    <t>ŚCIERNICA 41 - 230 X 2,5 X 22,2 95A 24T BF - 80  EXTRA</t>
  </si>
  <si>
    <t>ŚCIERNICA 41 - 230 X 2,5 X22,2 A 24R BF - 80  ECO LINE</t>
  </si>
  <si>
    <t>ŚCIERNICA 41 - 230 X 3 X 22,2 95A 24T BF - 80  EXTRA</t>
  </si>
  <si>
    <t>ŚCIERNICA 41 - 230 X 3 X 22,2 98C 24R BF - 80 STONE</t>
  </si>
  <si>
    <t>ŚCIERNICA 41 - 300 X 3 X 32 95A 24T BF - 80  EXTRA</t>
  </si>
  <si>
    <t>ŚCIERNICA 41 - 350 X 3,5 X 32 95A 24T BF - 80  EXTRA</t>
  </si>
  <si>
    <t>ŚCIERNICA 41 - 400 X 4 X 32 95A 24T BF - 80 EXTRA</t>
  </si>
  <si>
    <t>nowa</t>
  </si>
  <si>
    <t>540093</t>
  </si>
  <si>
    <t>510066</t>
  </si>
  <si>
    <t>510097</t>
  </si>
  <si>
    <t>110551</t>
  </si>
  <si>
    <t>120130</t>
  </si>
  <si>
    <t>610141</t>
  </si>
  <si>
    <t>610290</t>
  </si>
  <si>
    <t>610621</t>
  </si>
  <si>
    <t>130134</t>
  </si>
  <si>
    <t xml:space="preserve">010166 </t>
  </si>
  <si>
    <t xml:space="preserve">020027 </t>
  </si>
  <si>
    <t xml:space="preserve">030068 </t>
  </si>
  <si>
    <t xml:space="preserve">030103  </t>
  </si>
  <si>
    <t xml:space="preserve">030136 </t>
  </si>
  <si>
    <t xml:space="preserve">020233 </t>
  </si>
  <si>
    <t xml:space="preserve">050154 </t>
  </si>
  <si>
    <t>3ZA 24R BF</t>
  </si>
  <si>
    <t>125 X 25 X 20</t>
  </si>
  <si>
    <t xml:space="preserve">120150  </t>
  </si>
  <si>
    <t xml:space="preserve">620176 </t>
  </si>
  <si>
    <t xml:space="preserve">510025 </t>
  </si>
  <si>
    <t xml:space="preserve">510426 </t>
  </si>
  <si>
    <t>1.</t>
  </si>
  <si>
    <t>2.</t>
  </si>
  <si>
    <t xml:space="preserve">511806  </t>
  </si>
  <si>
    <t xml:space="preserve">620334  </t>
  </si>
  <si>
    <t xml:space="preserve">514077  </t>
  </si>
  <si>
    <t xml:space="preserve">511338 </t>
  </si>
  <si>
    <t>100 X 50 X 20 - W8 E12</t>
  </si>
  <si>
    <t>99A80K7VE01</t>
  </si>
  <si>
    <t xml:space="preserve">520425 </t>
  </si>
  <si>
    <t xml:space="preserve">520036  </t>
  </si>
  <si>
    <t xml:space="preserve">520142 </t>
  </si>
  <si>
    <t xml:space="preserve">99A36K7VE01 </t>
  </si>
  <si>
    <t>95A24Q5VTE10</t>
  </si>
  <si>
    <t>95A36P5VTE10</t>
  </si>
  <si>
    <t xml:space="preserve"> 99A60K5VE01</t>
  </si>
  <si>
    <t xml:space="preserve"> 99A60M7VE01</t>
  </si>
  <si>
    <t xml:space="preserve">13 × 25 × 6 </t>
  </si>
  <si>
    <t>16 x 30 x 6</t>
  </si>
  <si>
    <t>20 x 35 x 6</t>
  </si>
  <si>
    <t>25 x 40 x 6</t>
  </si>
  <si>
    <t>95A46M5VTE10</t>
  </si>
  <si>
    <t>95A60M5VTE10</t>
  </si>
  <si>
    <t>25 x 40 x 6 - R6</t>
  </si>
  <si>
    <t>30 X  6</t>
  </si>
  <si>
    <t>95A60K5VTE10</t>
  </si>
  <si>
    <t>230 x 7 x 22,2</t>
  </si>
  <si>
    <t>125 X 60 X 55 4xM8</t>
  </si>
  <si>
    <r>
      <t xml:space="preserve">125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2,5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 </t>
    </r>
  </si>
  <si>
    <r>
      <t xml:space="preserve">125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3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 </t>
    </r>
  </si>
  <si>
    <r>
      <t xml:space="preserve">230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3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 </t>
    </r>
  </si>
  <si>
    <r>
      <t xml:space="preserve">230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 </t>
    </r>
  </si>
  <si>
    <t>98C20M6B</t>
  </si>
  <si>
    <t xml:space="preserve"> ŚCIERNICE DO PRZECINANIA TYP 41</t>
  </si>
  <si>
    <t xml:space="preserve"> LINIA PRODUKTOWA PRO LINE</t>
  </si>
  <si>
    <t xml:space="preserve"> WERSJA STANDARD</t>
  </si>
  <si>
    <t>150 x 8 x 32</t>
  </si>
  <si>
    <t>95A24P6B51</t>
  </si>
  <si>
    <t xml:space="preserve">  80 × 20 × 20 </t>
  </si>
  <si>
    <t xml:space="preserve">95A24P6B51F1 </t>
  </si>
  <si>
    <t>NARZĘDZIA ŚCIERNE PÓŁELASTYCZNE</t>
  </si>
  <si>
    <t>ŚCIERNICE LAMELKOWE</t>
  </si>
  <si>
    <t>810072</t>
  </si>
  <si>
    <t xml:space="preserve">ZrA 40 </t>
  </si>
  <si>
    <t>810073</t>
  </si>
  <si>
    <t xml:space="preserve">ZrA 60 </t>
  </si>
  <si>
    <t>810074</t>
  </si>
  <si>
    <t xml:space="preserve">ZrA 80 </t>
  </si>
  <si>
    <t>810100</t>
  </si>
  <si>
    <t>810101</t>
  </si>
  <si>
    <t>810102</t>
  </si>
  <si>
    <t>810058</t>
  </si>
  <si>
    <t>810059</t>
  </si>
  <si>
    <t>810060</t>
  </si>
  <si>
    <t>810128</t>
  </si>
  <si>
    <t>810129</t>
  </si>
  <si>
    <t>810065</t>
  </si>
  <si>
    <t xml:space="preserve">ZrA 120 </t>
  </si>
  <si>
    <t>810096</t>
  </si>
  <si>
    <t>ZrA 40</t>
  </si>
  <si>
    <t>810094</t>
  </si>
  <si>
    <t>810098</t>
  </si>
  <si>
    <t>810097</t>
  </si>
  <si>
    <t>810095</t>
  </si>
  <si>
    <t>810099</t>
  </si>
  <si>
    <t>810107</t>
  </si>
  <si>
    <t>810108</t>
  </si>
  <si>
    <t>810109</t>
  </si>
  <si>
    <t>810110</t>
  </si>
  <si>
    <t>810111</t>
  </si>
  <si>
    <t>810067</t>
  </si>
  <si>
    <t>810068</t>
  </si>
  <si>
    <t>810069</t>
  </si>
  <si>
    <t xml:space="preserve">CA 40 </t>
  </si>
  <si>
    <t xml:space="preserve">CA 60 </t>
  </si>
  <si>
    <t xml:space="preserve">CA 80 </t>
  </si>
  <si>
    <t xml:space="preserve">CA 120 </t>
  </si>
  <si>
    <t>810032</t>
  </si>
  <si>
    <t>810033</t>
  </si>
  <si>
    <t>810034</t>
  </si>
  <si>
    <t>810035</t>
  </si>
  <si>
    <t>810112</t>
  </si>
  <si>
    <t>810113</t>
  </si>
  <si>
    <t>810116</t>
  </si>
  <si>
    <t>810117</t>
  </si>
  <si>
    <t>810118</t>
  </si>
  <si>
    <t>810119</t>
  </si>
  <si>
    <t>810120</t>
  </si>
  <si>
    <t>810121</t>
  </si>
  <si>
    <t>810124</t>
  </si>
  <si>
    <t>GRUBA</t>
  </si>
  <si>
    <t>810125</t>
  </si>
  <si>
    <t>ŚREDNIA</t>
  </si>
  <si>
    <t>810126</t>
  </si>
  <si>
    <t>BARDZO DROBNA</t>
  </si>
  <si>
    <t>ŚCIERNICE PÓŁELASTYCZNE</t>
  </si>
  <si>
    <t>Szlifowanie i czyszczenie marmuru, granitu, lastryko, betonu, ceramiki, szkła i żeliwa.</t>
  </si>
  <si>
    <t xml:space="preserve">C 24 </t>
  </si>
  <si>
    <t xml:space="preserve">C 36 </t>
  </si>
  <si>
    <t xml:space="preserve">C 60 </t>
  </si>
  <si>
    <t>KRĄŻKI CBS</t>
  </si>
  <si>
    <t>98C24R5B374F1</t>
  </si>
  <si>
    <t>130002</t>
  </si>
  <si>
    <t xml:space="preserve">110/90 × 55 × M14 - W20E20K48 </t>
  </si>
  <si>
    <t>TYP 1114</t>
  </si>
  <si>
    <t>TYP 5</t>
  </si>
  <si>
    <t>510023</t>
  </si>
  <si>
    <t xml:space="preserve"> 50 × 50 × 16 </t>
  </si>
  <si>
    <t>511004</t>
  </si>
  <si>
    <t>511295</t>
  </si>
  <si>
    <t>511315</t>
  </si>
  <si>
    <t>519515</t>
  </si>
  <si>
    <t>511925</t>
  </si>
  <si>
    <t>511958</t>
  </si>
  <si>
    <t>512072</t>
  </si>
  <si>
    <t xml:space="preserve">150 ×   6 × 20 </t>
  </si>
  <si>
    <t xml:space="preserve">150 ×   8 × 20 </t>
  </si>
  <si>
    <t>610045</t>
  </si>
  <si>
    <t xml:space="preserve">300 × 20 × 127 </t>
  </si>
  <si>
    <t>610274</t>
  </si>
  <si>
    <t>610357</t>
  </si>
  <si>
    <t>610372</t>
  </si>
  <si>
    <t xml:space="preserve">300 × 50 × 76 </t>
  </si>
  <si>
    <t>620331</t>
  </si>
  <si>
    <t>620348</t>
  </si>
  <si>
    <t xml:space="preserve">450 × 63 × 203 </t>
  </si>
  <si>
    <t>620361</t>
  </si>
  <si>
    <t xml:space="preserve">450 × 80 × 203 </t>
  </si>
  <si>
    <t>620548</t>
  </si>
  <si>
    <t xml:space="preserve">600 × 63 × 305 </t>
  </si>
  <si>
    <t>511697</t>
  </si>
  <si>
    <t>511701</t>
  </si>
  <si>
    <t xml:space="preserve">99A60L7VE01 </t>
  </si>
  <si>
    <t>99A/CRA - Elektrokorund szlachetny / Elektrokorund chromowy</t>
  </si>
  <si>
    <t>512122</t>
  </si>
  <si>
    <t>512125</t>
  </si>
  <si>
    <t xml:space="preserve">200 × 10/7 × 32 </t>
  </si>
  <si>
    <t>99A60N7/CRA60O7VTE10</t>
  </si>
  <si>
    <t xml:space="preserve">250 × 10/7 × 32 </t>
  </si>
  <si>
    <t>512398</t>
  </si>
  <si>
    <t>515005</t>
  </si>
  <si>
    <t xml:space="preserve">50 × 50 × 16 - P25 F25 </t>
  </si>
  <si>
    <t xml:space="preserve">80 × 50 × 20 - P40 F25 </t>
  </si>
  <si>
    <t>522400</t>
  </si>
  <si>
    <t>100 X 50 X 20 - W8 E10</t>
  </si>
  <si>
    <t>99A46K7VE01</t>
  </si>
  <si>
    <t>540597</t>
  </si>
  <si>
    <t xml:space="preserve">99A36H7VE01 </t>
  </si>
  <si>
    <t>550065</t>
  </si>
  <si>
    <t xml:space="preserve">95A46P5VTE10 </t>
  </si>
  <si>
    <t>550071</t>
  </si>
  <si>
    <t>550366</t>
  </si>
  <si>
    <t>550880</t>
  </si>
  <si>
    <t>550131</t>
  </si>
  <si>
    <t>559670</t>
  </si>
  <si>
    <t xml:space="preserve">10 × 25 × 6 </t>
  </si>
  <si>
    <t xml:space="preserve">95A24Q6B97 </t>
  </si>
  <si>
    <t>95A16P6B97</t>
  </si>
  <si>
    <t xml:space="preserve">99A60K6B </t>
  </si>
  <si>
    <t>98C16V5B469</t>
  </si>
  <si>
    <t>TYP 1YC PROFILOWANE WARSTWOWE</t>
  </si>
  <si>
    <t>010238</t>
  </si>
  <si>
    <t>010239</t>
  </si>
  <si>
    <t xml:space="preserve">A 40 </t>
  </si>
  <si>
    <t xml:space="preserve">A 60 </t>
  </si>
  <si>
    <t xml:space="preserve">A 80 </t>
  </si>
  <si>
    <t>880004</t>
  </si>
  <si>
    <t>880005</t>
  </si>
  <si>
    <t>880001</t>
  </si>
  <si>
    <t>880002</t>
  </si>
  <si>
    <t>880003</t>
  </si>
  <si>
    <t>880009</t>
  </si>
  <si>
    <t>880010</t>
  </si>
  <si>
    <t>880006</t>
  </si>
  <si>
    <t>880007</t>
  </si>
  <si>
    <t>880008</t>
  </si>
  <si>
    <t>880014</t>
  </si>
  <si>
    <t>880015</t>
  </si>
  <si>
    <t>880011</t>
  </si>
  <si>
    <t>880012</t>
  </si>
  <si>
    <t>880013</t>
  </si>
  <si>
    <t>ŚCIERNICE LISTKOWO - TRZPIENIOWE</t>
  </si>
  <si>
    <t>Czyszczenie i polerowanie wszystkich rodzajów materiałów.</t>
  </si>
  <si>
    <t>510383</t>
  </si>
  <si>
    <t>510437</t>
  </si>
  <si>
    <t>510754</t>
  </si>
  <si>
    <t>510774</t>
  </si>
  <si>
    <t>510842</t>
  </si>
  <si>
    <t>510884</t>
  </si>
  <si>
    <t>511343</t>
  </si>
  <si>
    <t>511344</t>
  </si>
  <si>
    <t>511346</t>
  </si>
  <si>
    <t>511496</t>
  </si>
  <si>
    <t>511498</t>
  </si>
  <si>
    <t>511583</t>
  </si>
  <si>
    <t>511795</t>
  </si>
  <si>
    <t>511900</t>
  </si>
  <si>
    <t>512008</t>
  </si>
  <si>
    <t>610170</t>
  </si>
  <si>
    <t>610578</t>
  </si>
  <si>
    <t>610674</t>
  </si>
  <si>
    <t>610794</t>
  </si>
  <si>
    <t>510164</t>
  </si>
  <si>
    <t>510288</t>
  </si>
  <si>
    <t>510317</t>
  </si>
  <si>
    <t>510344</t>
  </si>
  <si>
    <t>510374</t>
  </si>
  <si>
    <t>510425</t>
  </si>
  <si>
    <t>510512</t>
  </si>
  <si>
    <t>510555</t>
  </si>
  <si>
    <t>510628</t>
  </si>
  <si>
    <t>510629</t>
  </si>
  <si>
    <t>510633</t>
  </si>
  <si>
    <t>510688</t>
  </si>
  <si>
    <t>510719</t>
  </si>
  <si>
    <t>510740</t>
  </si>
  <si>
    <t>510743</t>
  </si>
  <si>
    <t>510773</t>
  </si>
  <si>
    <t>510818</t>
  </si>
  <si>
    <t>510823</t>
  </si>
  <si>
    <t>510825</t>
  </si>
  <si>
    <t>510870</t>
  </si>
  <si>
    <t>511007</t>
  </si>
  <si>
    <t>511154</t>
  </si>
  <si>
    <t>511219</t>
  </si>
  <si>
    <t>511296</t>
  </si>
  <si>
    <t>511304</t>
  </si>
  <si>
    <t>511307</t>
  </si>
  <si>
    <t>511309</t>
  </si>
  <si>
    <t>511317</t>
  </si>
  <si>
    <t>511319</t>
  </si>
  <si>
    <t>511368</t>
  </si>
  <si>
    <t>511370</t>
  </si>
  <si>
    <t>511455</t>
  </si>
  <si>
    <t>511464</t>
  </si>
  <si>
    <t>511465</t>
  </si>
  <si>
    <t>511471</t>
  </si>
  <si>
    <t>511512</t>
  </si>
  <si>
    <t>511516</t>
  </si>
  <si>
    <t>511573</t>
  </si>
  <si>
    <t>511589</t>
  </si>
  <si>
    <t>511698</t>
  </si>
  <si>
    <t>511785</t>
  </si>
  <si>
    <t>511787</t>
  </si>
  <si>
    <t>511809</t>
  </si>
  <si>
    <t>511869</t>
  </si>
  <si>
    <t>511874</t>
  </si>
  <si>
    <t>511878</t>
  </si>
  <si>
    <t>511883</t>
  </si>
  <si>
    <t>511907</t>
  </si>
  <si>
    <t>511908</t>
  </si>
  <si>
    <t>514079</t>
  </si>
  <si>
    <t>511933</t>
  </si>
  <si>
    <t>511937</t>
  </si>
  <si>
    <t>511940</t>
  </si>
  <si>
    <t>511946</t>
  </si>
  <si>
    <t>511992</t>
  </si>
  <si>
    <t>511996</t>
  </si>
  <si>
    <t>512029</t>
  </si>
  <si>
    <t>512033</t>
  </si>
  <si>
    <t>512037</t>
  </si>
  <si>
    <t>512074</t>
  </si>
  <si>
    <t>512085</t>
  </si>
  <si>
    <t>512087</t>
  </si>
  <si>
    <t>610147</t>
  </si>
  <si>
    <t>610153</t>
  </si>
  <si>
    <t>610187</t>
  </si>
  <si>
    <t>610254</t>
  </si>
  <si>
    <t>610259</t>
  </si>
  <si>
    <t>610293</t>
  </si>
  <si>
    <t>610331</t>
  </si>
  <si>
    <t>610338</t>
  </si>
  <si>
    <t>610346</t>
  </si>
  <si>
    <t>610385</t>
  </si>
  <si>
    <t>610547</t>
  </si>
  <si>
    <t>610555</t>
  </si>
  <si>
    <t>610635</t>
  </si>
  <si>
    <t>610648</t>
  </si>
  <si>
    <t>610650</t>
  </si>
  <si>
    <t>610659</t>
  </si>
  <si>
    <t>610702</t>
  </si>
  <si>
    <t>610752</t>
  </si>
  <si>
    <t>610762</t>
  </si>
  <si>
    <t>610765</t>
  </si>
  <si>
    <t>610775</t>
  </si>
  <si>
    <t>610871</t>
  </si>
  <si>
    <t>610812</t>
  </si>
  <si>
    <t>610816</t>
  </si>
  <si>
    <t>620109</t>
  </si>
  <si>
    <t>620116</t>
  </si>
  <si>
    <t>620120</t>
  </si>
  <si>
    <t>620214</t>
  </si>
  <si>
    <t>620227</t>
  </si>
  <si>
    <t>620259</t>
  </si>
  <si>
    <t>620425</t>
  </si>
  <si>
    <t>620458</t>
  </si>
  <si>
    <t>620491</t>
  </si>
  <si>
    <t>510150</t>
  </si>
  <si>
    <t>510334</t>
  </si>
  <si>
    <t>510357</t>
  </si>
  <si>
    <t>510400</t>
  </si>
  <si>
    <t>510710</t>
  </si>
  <si>
    <t>510728</t>
  </si>
  <si>
    <t>512737</t>
  </si>
  <si>
    <t>510786</t>
  </si>
  <si>
    <t>510789</t>
  </si>
  <si>
    <t>514022</t>
  </si>
  <si>
    <t>511207</t>
  </si>
  <si>
    <t>511234</t>
  </si>
  <si>
    <t>511235</t>
  </si>
  <si>
    <t>511243</t>
  </si>
  <si>
    <t>511251</t>
  </si>
  <si>
    <t>511407</t>
  </si>
  <si>
    <t>511410</t>
  </si>
  <si>
    <t>511420</t>
  </si>
  <si>
    <t>511428</t>
  </si>
  <si>
    <t>511555</t>
  </si>
  <si>
    <t>511766</t>
  </si>
  <si>
    <t>511825</t>
  </si>
  <si>
    <t>511827</t>
  </si>
  <si>
    <t>511833</t>
  </si>
  <si>
    <t>511976</t>
  </si>
  <si>
    <t>512065</t>
  </si>
  <si>
    <t>610104</t>
  </si>
  <si>
    <t>610106</t>
  </si>
  <si>
    <t>610112</t>
  </si>
  <si>
    <t>610230</t>
  </si>
  <si>
    <t>610242</t>
  </si>
  <si>
    <t>610312</t>
  </si>
  <si>
    <t>610505</t>
  </si>
  <si>
    <t>610520</t>
  </si>
  <si>
    <t>610587</t>
  </si>
  <si>
    <t>610590</t>
  </si>
  <si>
    <t>610600</t>
  </si>
  <si>
    <t>610726</t>
  </si>
  <si>
    <t>110062</t>
  </si>
  <si>
    <t>110082</t>
  </si>
  <si>
    <t>110100</t>
  </si>
  <si>
    <t>110112</t>
  </si>
  <si>
    <t>110133</t>
  </si>
  <si>
    <t>110163</t>
  </si>
  <si>
    <t>110209</t>
  </si>
  <si>
    <t>110217</t>
  </si>
  <si>
    <t>110264</t>
  </si>
  <si>
    <t>110328</t>
  </si>
  <si>
    <t>110344</t>
  </si>
  <si>
    <t>110391</t>
  </si>
  <si>
    <t>110404</t>
  </si>
  <si>
    <t>110420</t>
  </si>
  <si>
    <t>210057</t>
  </si>
  <si>
    <t>050172</t>
  </si>
  <si>
    <t xml:space="preserve">15 - paleta typu SW </t>
  </si>
  <si>
    <t>130063</t>
  </si>
  <si>
    <t xml:space="preserve">100/80 × 50 × M14 - W20E20K45 </t>
  </si>
  <si>
    <t xml:space="preserve">98C46Q5B630 </t>
  </si>
  <si>
    <t>830001</t>
  </si>
  <si>
    <t>830002</t>
  </si>
  <si>
    <t>Kod</t>
  </si>
  <si>
    <t>D</t>
  </si>
  <si>
    <t>H</t>
  </si>
  <si>
    <t>Granulacja</t>
  </si>
  <si>
    <t>125×22</t>
  </si>
  <si>
    <t>Wymiary (mm) D × H</t>
  </si>
  <si>
    <t>Cena netto zł/szt.</t>
  </si>
  <si>
    <t>Ilość sztuk w kartonie</t>
  </si>
  <si>
    <t>KRĄŻKI FIBROWE</t>
  </si>
  <si>
    <t>PILNIKI OBROTOWE</t>
  </si>
  <si>
    <t>A</t>
  </si>
  <si>
    <t>B</t>
  </si>
  <si>
    <t>C</t>
  </si>
  <si>
    <t>E</t>
  </si>
  <si>
    <t>F</t>
  </si>
  <si>
    <t>G</t>
  </si>
  <si>
    <t>L</t>
  </si>
  <si>
    <t>M</t>
  </si>
  <si>
    <t>Kształt</t>
  </si>
  <si>
    <t>Cena netto zł/szt. 2018</t>
  </si>
  <si>
    <t xml:space="preserve">Wygładzanie, odrdzewianie, obróbka zgrubna, gratowanie, szlifowanie powierzchni, szlifowanie precyzyjne, ukosowanie. </t>
  </si>
  <si>
    <t>Ziarno cyrkonowe pokryte żywicą fenolową na 0,8 mm podkładzie fibrowym. Linia PRO LINE to długa żywotność i agresywne szlifowanie ciężkimi ziarnami cyrkonu. Przeznaczenie: agresywne szlifowanie. Zastosowanie: metale, stal, aluminium.</t>
  </si>
  <si>
    <t>nowość</t>
  </si>
  <si>
    <t>3x13x3</t>
  </si>
  <si>
    <t>6x16x6</t>
  </si>
  <si>
    <t>8x20x6</t>
  </si>
  <si>
    <t>10x20x6</t>
  </si>
  <si>
    <t>12,7x256</t>
  </si>
  <si>
    <t>Wymiary (mm) D × H × S</t>
  </si>
  <si>
    <t>Cena netto zł/szt. 2019</t>
  </si>
  <si>
    <t>16x25x6</t>
  </si>
  <si>
    <t>12,7x25x6</t>
  </si>
  <si>
    <t>Węglik spiekany drobnoziarnisty. Przeznaczone do operacji nie wymagających wysokich walorów użytkowych.                               Geometria ostrza EXTRA.</t>
  </si>
  <si>
    <t>12,7x25x8</t>
  </si>
  <si>
    <t>6x5x6</t>
  </si>
  <si>
    <t>8x7x6</t>
  </si>
  <si>
    <t>10x9x6</t>
  </si>
  <si>
    <t>12,7x10x6</t>
  </si>
  <si>
    <t>16x14x6</t>
  </si>
  <si>
    <t>6x10x6</t>
  </si>
  <si>
    <t>10x16x6</t>
  </si>
  <si>
    <t>12,7x20x6</t>
  </si>
  <si>
    <t>6x18x6</t>
  </si>
  <si>
    <t>12,7x32x6</t>
  </si>
  <si>
    <t>16x36x6</t>
  </si>
  <si>
    <t>10x25x6</t>
  </si>
  <si>
    <t>12,7x32x8</t>
  </si>
  <si>
    <t>16x33x6</t>
  </si>
  <si>
    <t>Węglik spiekany ultra drobnoziarnisty. Wydajniejsza praca. Przeznaczone do zastosowań profesjonalnych.                 Geometria ostrza EXTRA.</t>
  </si>
  <si>
    <t>16x25x8</t>
  </si>
  <si>
    <t>wzrost o %</t>
  </si>
  <si>
    <t>wzrost o%</t>
  </si>
  <si>
    <t xml:space="preserve">Zastosowanie uniwersalne do stali, stali nierdzewnej oraz metali kolorowych i tworzyw sztucznych.                                                                Stosować do szlifowania płaszczyzn, spawów i krawędzi. Długa żywotność ściernicy. </t>
  </si>
  <si>
    <t>TYP 1113</t>
  </si>
  <si>
    <t>130487</t>
  </si>
  <si>
    <t>125/100 X 50 X 5/8 - W25E20K50</t>
  </si>
  <si>
    <t>95A16Q6B97</t>
  </si>
  <si>
    <t xml:space="preserve">010322  </t>
  </si>
  <si>
    <t>Nazwa</t>
  </si>
  <si>
    <t>Cena</t>
  </si>
  <si>
    <t>Waluta</t>
  </si>
  <si>
    <t>750185</t>
  </si>
  <si>
    <t>PLN</t>
  </si>
  <si>
    <t>750186</t>
  </si>
  <si>
    <t>750187</t>
  </si>
  <si>
    <t>750188</t>
  </si>
  <si>
    <t>750191</t>
  </si>
  <si>
    <t>750192</t>
  </si>
  <si>
    <t>750193</t>
  </si>
  <si>
    <t>750194</t>
  </si>
  <si>
    <t>750195</t>
  </si>
  <si>
    <t>750196</t>
  </si>
  <si>
    <t>750189</t>
  </si>
  <si>
    <t>750190</t>
  </si>
  <si>
    <t>750402</t>
  </si>
  <si>
    <t>ŚCIERNICA DIAMENTOWA 1A1 - 150 X 20 X 4 X 32 D126C75MBF81</t>
  </si>
  <si>
    <t>750177</t>
  </si>
  <si>
    <t>TYP 12A2-20</t>
  </si>
  <si>
    <t>750329</t>
  </si>
  <si>
    <t>750200</t>
  </si>
  <si>
    <t>TYP 6A2</t>
  </si>
  <si>
    <t>TYP 11A2</t>
  </si>
  <si>
    <t xml:space="preserve">99AY60K7VE01 </t>
  </si>
  <si>
    <t xml:space="preserve">99AY46K7VE01 </t>
  </si>
  <si>
    <t xml:space="preserve">98CY60K7VC01 </t>
  </si>
  <si>
    <t xml:space="preserve">95AY60K5VTE10 </t>
  </si>
  <si>
    <t xml:space="preserve">95AY24Q5B51F1 </t>
  </si>
  <si>
    <t>750470</t>
  </si>
  <si>
    <t>750455</t>
  </si>
  <si>
    <t>750471</t>
  </si>
  <si>
    <t>750472</t>
  </si>
  <si>
    <t>750473</t>
  </si>
  <si>
    <t>750406</t>
  </si>
  <si>
    <t>750225</t>
  </si>
  <si>
    <t>ŚCIERNICA CBN 14F1 - 200 X 1,5 X 6 X 8 X 32 B107V240HBR7</t>
  </si>
  <si>
    <t>750226</t>
  </si>
  <si>
    <t>ŚCIERNICA CBN 14F1 - 200 X 1,8 X 6 X 8 X 32 B107V240HBR7</t>
  </si>
  <si>
    <t>750403</t>
  </si>
  <si>
    <t>ŚCIERNICA CBN 14F1 - 200 X 2 X 6 X 8 X 32 B126V240HBR7</t>
  </si>
  <si>
    <t>TYP 14F1</t>
  </si>
  <si>
    <t>DOŁOŻONE</t>
  </si>
  <si>
    <t>TYP 1A1</t>
  </si>
  <si>
    <t>było</t>
  </si>
  <si>
    <t>zamiana na 750474 i 750475</t>
  </si>
  <si>
    <t>ŚCIERNICA CBN 14F1 - 200 X 1,8 X 6 X 8 X 32 B126V240HBR7</t>
  </si>
  <si>
    <t>750475</t>
  </si>
  <si>
    <t>ŚCIERNICA CBN 14F1 - 200 X 1,5 X 6 X 8 X 32 B126V240HBR7</t>
  </si>
  <si>
    <t>750474</t>
  </si>
  <si>
    <t>zamiana</t>
  </si>
  <si>
    <t>ŚCIERNICA CBN 14F1 - 200 X 3 X 6 X 8 X 32 B126V240HBR7</t>
  </si>
  <si>
    <t>750477</t>
  </si>
  <si>
    <t>ŚCIERNICA CBN 14F1 - 200 X 2,5 X 6 X 8 X 32 B126V240HBR7</t>
  </si>
  <si>
    <t>750476</t>
  </si>
  <si>
    <t>ŚCIERNICA CBN 14F1 - 150 X 2 X 8 X 8 X 32 B126V240HBR7</t>
  </si>
  <si>
    <t>750210</t>
  </si>
  <si>
    <t>BYŁO, ZOSTAJE</t>
  </si>
  <si>
    <t>Nasyp z ziarna cyrkonowego. Ogólne zastosowanie dające wysokie walory eksploatacyjne: gratowanie krawędzi, szlifowanie spoin, szlifowanie i czyszczenie powierzchni: do wszystkich rodzajów materiałów doskonale sprawdzające się przy stalach nierdzewnych i kwasoodpornych. Uniwersalne zastosowanie.</t>
  </si>
  <si>
    <t>Zastosowanie do szlifowania stali, stali nierdzewnej oraz metali kolorowych i tworzyw sztucznych. Stosować do szlifowania płaszczyzn i lekkich spawów. Unikać stosowania do szlifowania krawędzi i poważnych spawów. Agresywne działanie. Średnia żywotność ściernicy.</t>
  </si>
  <si>
    <t>Zastosowanie do stali nierdzewnej. Stosować do szlifowania krawędzi, płaszczyzn i spawów przy dużym nacisku. Duża agresywność. Bardzo długa żywotność ściernicy. Chłodne szlifowanie.</t>
  </si>
  <si>
    <t>Wykonane z węglika wolframu, dedykowane do wykonywania ogólnych operacji frezowania spawów oraz naddatków szlifierkami wysokoobrotowymi.</t>
  </si>
  <si>
    <t>131159</t>
  </si>
  <si>
    <t xml:space="preserve">110/90 × 55 × 22,2 - W20E14K48 </t>
  </si>
  <si>
    <t>131160</t>
  </si>
  <si>
    <t>131161</t>
  </si>
  <si>
    <t xml:space="preserve">80/54 × 55 × M14 - W10E15K30 </t>
  </si>
  <si>
    <t>010398</t>
  </si>
  <si>
    <t>010389</t>
  </si>
  <si>
    <t>010405</t>
  </si>
  <si>
    <t xml:space="preserve">115 × 2,5 × 22,23 </t>
  </si>
  <si>
    <t xml:space="preserve">95A30RBF </t>
  </si>
  <si>
    <t>863015</t>
  </si>
  <si>
    <t>863001</t>
  </si>
  <si>
    <t>863025</t>
  </si>
  <si>
    <t>863027</t>
  </si>
  <si>
    <t>863009</t>
  </si>
  <si>
    <t>863022</t>
  </si>
  <si>
    <t>863016</t>
  </si>
  <si>
    <t xml:space="preserve">125 × 2,0 × 22,23 </t>
  </si>
  <si>
    <t xml:space="preserve">125 × 2,5 × 22,23 </t>
  </si>
  <si>
    <t xml:space="preserve">125 × 3,0 × 22,23 </t>
  </si>
  <si>
    <t>150 x 2,5 x 22,23</t>
  </si>
  <si>
    <t>95A24RBF</t>
  </si>
  <si>
    <t xml:space="preserve">180 × 2,5 × 22,23 </t>
  </si>
  <si>
    <t xml:space="preserve">230 × 2,5 × 22,23 </t>
  </si>
  <si>
    <t xml:space="preserve">95A24RBF </t>
  </si>
  <si>
    <t xml:space="preserve">230 × 3,0 × 22,23 </t>
  </si>
  <si>
    <t xml:space="preserve">300 × 3,0 × 32 </t>
  </si>
  <si>
    <t xml:space="preserve">400 × 4,0 × 32 </t>
  </si>
  <si>
    <t xml:space="preserve">600 × 7,0 × 76 </t>
  </si>
  <si>
    <t xml:space="preserve">95A30TBF </t>
  </si>
  <si>
    <t xml:space="preserve">95A24TBF </t>
  </si>
  <si>
    <t xml:space="preserve">95A36TBF </t>
  </si>
  <si>
    <t xml:space="preserve">150 × 3,0 × 22,23 </t>
  </si>
  <si>
    <t xml:space="preserve">230 × 2,0 × 22,23 </t>
  </si>
  <si>
    <t xml:space="preserve">115 × 1,0 × 22,23 </t>
  </si>
  <si>
    <t xml:space="preserve">115 × 1,6 × 22,23 </t>
  </si>
  <si>
    <t>125 × 1,0 × 22,23</t>
  </si>
  <si>
    <t xml:space="preserve">125 × 1,0 × 22,23 </t>
  </si>
  <si>
    <t xml:space="preserve">95A46RBF </t>
  </si>
  <si>
    <t>95A54RBF NEW</t>
  </si>
  <si>
    <t xml:space="preserve">95A60RBF </t>
  </si>
  <si>
    <t>125 × 1,3 × 22,23</t>
  </si>
  <si>
    <t xml:space="preserve">125 × 1,6 × 22,23 </t>
  </si>
  <si>
    <t xml:space="preserve">180 × 2,0 × 22,23 </t>
  </si>
  <si>
    <t>95A30RBF</t>
  </si>
  <si>
    <t xml:space="preserve">95A36RBF </t>
  </si>
  <si>
    <r>
      <t xml:space="preserve">125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1,0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</si>
  <si>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r>
      <t xml:space="preserve">125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1,6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</si>
  <si>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t xml:space="preserve">56A60RBF </t>
  </si>
  <si>
    <t xml:space="preserve">350 × 4,0 × 25,4 </t>
  </si>
  <si>
    <t xml:space="preserve">400 × 4,0 × 25,4 </t>
  </si>
  <si>
    <t xml:space="preserve">98C60RBF </t>
  </si>
  <si>
    <t xml:space="preserve">98C30RBF </t>
  </si>
  <si>
    <t xml:space="preserve">98C24RBF </t>
  </si>
  <si>
    <t xml:space="preserve">A60RBF </t>
  </si>
  <si>
    <t xml:space="preserve">A46RBF </t>
  </si>
  <si>
    <t xml:space="preserve">A30RBF </t>
  </si>
  <si>
    <t>A60RBF</t>
  </si>
  <si>
    <t xml:space="preserve">A36RBF </t>
  </si>
  <si>
    <t xml:space="preserve">A24RBF </t>
  </si>
  <si>
    <t xml:space="preserve">55A60RBF </t>
  </si>
  <si>
    <t xml:space="preserve">115 × 3,0 × 22,23 </t>
  </si>
  <si>
    <t xml:space="preserve">180 × 3,0 × 22,23 </t>
  </si>
  <si>
    <r>
      <t xml:space="preserve">230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3,0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</si>
  <si>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t xml:space="preserve">125 × 0,8 × 22,23 </t>
  </si>
  <si>
    <r>
      <t xml:space="preserve">230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</si>
  <si>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t xml:space="preserve">95A80RBF </t>
  </si>
  <si>
    <t>125 x 2,5 x 22,23</t>
  </si>
  <si>
    <r>
      <t xml:space="preserve">115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6,0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</si>
  <si>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t xml:space="preserve">95A30QBF </t>
  </si>
  <si>
    <t xml:space="preserve">95A24QBF </t>
  </si>
  <si>
    <r>
      <t xml:space="preserve">125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4,0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</si>
  <si>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t xml:space="preserve">230 × 10 × 22,23 </t>
  </si>
  <si>
    <r>
      <t xml:space="preserve">125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6,0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</si>
  <si>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t xml:space="preserve">150 × 6,0 × 22,23 </t>
  </si>
  <si>
    <r>
      <t xml:space="preserve">180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6,0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</si>
  <si>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r>
      <t xml:space="preserve">180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8,0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</si>
  <si>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r>
      <t xml:space="preserve">230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6,0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</si>
  <si>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r>
      <t xml:space="preserve">230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8,0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</si>
  <si>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t xml:space="preserve">115 × 6,0 × 22,23 </t>
  </si>
  <si>
    <t xml:space="preserve">180 × 6,0 × 22,23 </t>
  </si>
  <si>
    <t xml:space="preserve">125 × 6,0 × 22,23 </t>
  </si>
  <si>
    <t xml:space="preserve">230 × 6,0 × 22,23 </t>
  </si>
  <si>
    <t>125 × 6,0 × 22,23</t>
  </si>
  <si>
    <t xml:space="preserve">50A30PBF </t>
  </si>
  <si>
    <t xml:space="preserve">230 × 8,0 × 22,23 </t>
  </si>
  <si>
    <t xml:space="preserve">98C30QBF </t>
  </si>
  <si>
    <t>98C24QBF</t>
  </si>
  <si>
    <t xml:space="preserve">98C24QBF </t>
  </si>
  <si>
    <t xml:space="preserve">A30QBF </t>
  </si>
  <si>
    <t xml:space="preserve">A24QBF </t>
  </si>
  <si>
    <t xml:space="preserve">55A30QBF </t>
  </si>
  <si>
    <t>050089</t>
  </si>
  <si>
    <t xml:space="preserve">180 × 8,0 × 22,23 </t>
  </si>
  <si>
    <t>40X20X6 "40" PRO LINE</t>
  </si>
  <si>
    <t>40X20X6 "60" PRO LINE</t>
  </si>
  <si>
    <t>40X20X6 "80" PRO LINE</t>
  </si>
  <si>
    <t>40X20X6 "100" PRO LINE</t>
  </si>
  <si>
    <t>40X20X6 "120" PRO LINE</t>
  </si>
  <si>
    <t>60X30X6 "40" PRO LINE</t>
  </si>
  <si>
    <t>60X30X6 "60" PRO LINE</t>
  </si>
  <si>
    <t>60X30X6 "80" PRO LINE</t>
  </si>
  <si>
    <t>60X30X6 "100" PRO LINE</t>
  </si>
  <si>
    <t>60X30X6 "120" PRO LINE</t>
  </si>
  <si>
    <t>80X30X6 "40" PRO LINE</t>
  </si>
  <si>
    <t>80X30X6 "60" PRO LINE</t>
  </si>
  <si>
    <t>80X30X6 "80" PRO LINE</t>
  </si>
  <si>
    <t>80X30X6 "100" PRO LINE</t>
  </si>
  <si>
    <t>80X30X6 "120" PRO LINE</t>
  </si>
  <si>
    <t>95A16NB97</t>
  </si>
  <si>
    <t>95A16OB97</t>
  </si>
  <si>
    <t>050400</t>
  </si>
  <si>
    <t>511324</t>
  </si>
  <si>
    <t xml:space="preserve">99A120K7VE01 </t>
  </si>
  <si>
    <t>522227</t>
  </si>
  <si>
    <t xml:space="preserve">250/200 ×140 × 76 - W31E30K151 </t>
  </si>
  <si>
    <t>550297</t>
  </si>
  <si>
    <t>620352</t>
  </si>
  <si>
    <t xml:space="preserve">25 × 45 × 6 </t>
  </si>
  <si>
    <t>550279</t>
  </si>
  <si>
    <t xml:space="preserve">25 × 50 × 6 </t>
  </si>
  <si>
    <t>550847</t>
  </si>
  <si>
    <t>110466</t>
  </si>
  <si>
    <t>95A16P6B97 PP/36/392</t>
  </si>
  <si>
    <t>TYP 1C</t>
  </si>
  <si>
    <t>120459</t>
  </si>
  <si>
    <t>95A60N/O8B643</t>
  </si>
  <si>
    <t xml:space="preserve">                                                      10 szt. w pudełku metalowym</t>
  </si>
  <si>
    <r>
      <t xml:space="preserve">Wymiary (mm) D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T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H </t>
    </r>
  </si>
  <si>
    <r>
      <t xml:space="preserve">115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1,0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22,23 </t>
    </r>
  </si>
  <si>
    <r>
      <t xml:space="preserve">Wymiary (mm) D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U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H </t>
    </r>
  </si>
  <si>
    <t>010401</t>
  </si>
  <si>
    <t>010420</t>
  </si>
  <si>
    <t xml:space="preserve">150 × 1,5 × 22,23 </t>
  </si>
  <si>
    <t>010421</t>
  </si>
  <si>
    <t xml:space="preserve">150 × 1,7 × 22,23 </t>
  </si>
  <si>
    <t>010424</t>
  </si>
  <si>
    <t>Cena netto zł/szt. 2021</t>
  </si>
  <si>
    <t>120144</t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</si>
  <si>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</t>
    </r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</si>
  <si>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/ T1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</t>
    </r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</si>
  <si>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- P…F.. </t>
    </r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</si>
  <si>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- W...E.. </t>
    </r>
  </si>
  <si>
    <r>
      <t xml:space="preserve">Wymiary (mm) D/J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- W...E...K… </t>
    </r>
  </si>
  <si>
    <r>
      <t xml:space="preserve">Wymiary (mm) D/J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T/U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-W...E...K… </t>
    </r>
  </si>
  <si>
    <r>
      <t xml:space="preserve">Wymiary (mm) B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C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L </t>
    </r>
  </si>
  <si>
    <r>
      <t xml:space="preserve">Wymiary (mm) B / A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C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L </t>
    </r>
  </si>
  <si>
    <r>
      <t xml:space="preserve">Wymiary (mm) B / A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C / C1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L - R … V … </t>
    </r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</si>
  <si>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S </t>
    </r>
  </si>
  <si>
    <r>
      <t xml:space="preserve">Wymiary (mm) B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C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L - R…r… </t>
    </r>
  </si>
  <si>
    <t>WERSJA METAL / INOX MAŁA ETYKIETA</t>
  </si>
  <si>
    <t>WERSJA METAL / INOX</t>
  </si>
  <si>
    <t>ŚCIERNICE BORAZONOWE DO OSTRZENIA PIŁ TAŚMOWYCH</t>
  </si>
  <si>
    <t xml:space="preserve"> ŚCIERNICE BORAZONOWE</t>
  </si>
  <si>
    <r>
      <t xml:space="preserve">Wymiary (mm) D / J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- W... E... K… </t>
    </r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</si>
  <si>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T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H  </t>
    </r>
  </si>
  <si>
    <r>
      <t xml:space="preserve">Wymiary (mm) B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C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L - H / X / L1 </t>
    </r>
  </si>
  <si>
    <r>
      <t xml:space="preserve">Wymiary (mm) B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L </t>
    </r>
  </si>
  <si>
    <t>Grupa narzędzi ściernych, w których jako materiał ścierny wykorzystuje się ziarna DIAMENTOWE lub BORAZONOWE (CBN). Diament oraz borazon (CBN) charakteryzują się znacznie wyższą twardością w porównaniu do tradycyjnych materiałów ściernych jak elektrokorund czy węglik krzemu.                                                                                                                                                                                   Przeznaczenie:                                                                                                                                                                                                                                            ● ostrzenie narzędzi skrawających np.: noży tokarskich, frezów, wierteł, pił tarczowych;                                                                                                                             ● szlifowanie twardych materiałów, na sucho i na mokro,                                                                                                                                                                               ● przecinanie różnych materiałów z dużą wydajnością.</t>
  </si>
  <si>
    <t>Wymiary D x T=t x E x H x R rodzaj ziarna/wielkość x Profil ϒ/β</t>
  </si>
  <si>
    <t xml:space="preserve">127 X 22,23 E9,5; H12,7; B126 9/29 </t>
  </si>
  <si>
    <t xml:space="preserve"> 127 X 22,23 E9,5; R15,24; H20; B126 </t>
  </si>
  <si>
    <t xml:space="preserve">203,2 X 22,2 E25,5; R15,24; H32; B126 10/30 </t>
  </si>
  <si>
    <t xml:space="preserve">127 X 22,23 E9,5; R15,24; H12,7; B126 10/30 </t>
  </si>
  <si>
    <t xml:space="preserve">150 X 22,23; H20 B151 10/30 </t>
  </si>
  <si>
    <t xml:space="preserve">203,2 X 22,2 E25,5; R15,24; H 25,4; B126 10/30 </t>
  </si>
  <si>
    <t>203,2 X 22,23 E25,5; H32; B126 9/29</t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</si>
  <si>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S </t>
    </r>
  </si>
  <si>
    <r>
      <t xml:space="preserve">Wymiary (mm) D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S </t>
    </r>
  </si>
  <si>
    <t xml:space="preserve">Cena netto zł/szt. 07_2021 </t>
  </si>
  <si>
    <t>810226</t>
  </si>
  <si>
    <t>810225</t>
  </si>
  <si>
    <t>810224</t>
  </si>
  <si>
    <t>wzrost o 3,7%</t>
  </si>
  <si>
    <t>wzrost o 2,8%</t>
  </si>
  <si>
    <t xml:space="preserve">150 × 4,0 × 22,23 </t>
  </si>
  <si>
    <t>050056</t>
  </si>
  <si>
    <t>518484</t>
  </si>
  <si>
    <t>5110373</t>
  </si>
  <si>
    <t>5110374</t>
  </si>
  <si>
    <t>518847</t>
  </si>
  <si>
    <t>5110375</t>
  </si>
  <si>
    <t>5110376</t>
  </si>
  <si>
    <t>612785</t>
  </si>
  <si>
    <t>613203</t>
  </si>
  <si>
    <t>613204</t>
  </si>
  <si>
    <t>612784</t>
  </si>
  <si>
    <t>613205</t>
  </si>
  <si>
    <t>624927</t>
  </si>
  <si>
    <t xml:space="preserve">99A60K7VHE </t>
  </si>
  <si>
    <r>
      <t xml:space="preserve">NOWOŚĆ!!!                                                                                                                                                                                    </t>
    </r>
    <r>
      <rPr>
        <b/>
        <sz val="16"/>
        <rFont val="Arial"/>
        <family val="2"/>
        <charset val="238"/>
      </rPr>
      <t xml:space="preserve">CRYSTALBOND            </t>
    </r>
    <r>
      <rPr>
        <b/>
        <sz val="8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ŚCIERNICE ZE SPOIWEM SZKLANOKRYSTALICZNYM</t>
    </r>
  </si>
  <si>
    <t>Ziarno elektrokorundowe pokryte żywicą fenolową na 0,8 mm podkładzie fibrowym. Przeznaczenie: szlifowanie. Zastosowanie: metal, drewno.</t>
  </si>
  <si>
    <t>Zastosowanie uniwersalne, głównie do stali czarnej i metali nieżelaznych (nie stosować do stali nierdzewnej). Przeznaczona do szlifowania płaszczyzn i lekkich spawów. Unikać szlifowania ostrych krawędzi i poważnych spawów. Dobra agresywność pracy przy średniej żywotności.</t>
  </si>
  <si>
    <t>Zastosowanie uniwersalne głównie do stali czarnej i metali nieżelaznych (nie stosować do stali nierdzewnej). Przeznaczona do szlifowania płaszczyzn i lekkich spawów. Unikać szlifowania ostrych krawędzi i poważnych spawów. Bardzo dobra agresywność pracy przy umiarkowanej żywotności.</t>
  </si>
  <si>
    <t xml:space="preserve">Wydajne szlifowanie konwencjonalnych materiałów konstrukcyjnych, materiałów trudnoobrabialnych i o wysokiej twardości. 
Wysoka jakość obrabianej powierzchni.
</t>
  </si>
  <si>
    <t xml:space="preserve">Cena netto zł/szt. 02_2022 </t>
  </si>
  <si>
    <t>010423</t>
  </si>
  <si>
    <t>TYP 9010Y</t>
  </si>
  <si>
    <t>98C/99C - Węglik krzemu czarny/zielony</t>
  </si>
  <si>
    <t>540032</t>
  </si>
  <si>
    <r>
      <t xml:space="preserve">Wymiary (mm) B </t>
    </r>
    <r>
      <rPr>
        <sz val="8"/>
        <rFont val="Arial"/>
        <family val="2"/>
      </rPr>
      <t>×</t>
    </r>
    <r>
      <rPr>
        <b/>
        <sz val="8"/>
        <rFont val="Arial"/>
        <family val="2"/>
      </rPr>
      <t xml:space="preserve"> C/C1 </t>
    </r>
    <r>
      <rPr>
        <sz val="8"/>
        <rFont val="Arial"/>
        <family val="2"/>
        <charset val="238"/>
      </rPr>
      <t xml:space="preserve">× </t>
    </r>
    <r>
      <rPr>
        <b/>
        <sz val="8"/>
        <rFont val="Arial"/>
        <family val="2"/>
      </rPr>
      <t xml:space="preserve">L </t>
    </r>
    <r>
      <rPr>
        <sz val="8"/>
        <color indexed="63"/>
        <rFont val="Arial"/>
        <family val="2"/>
      </rPr>
      <t/>
    </r>
  </si>
  <si>
    <t>98C/99C120/150J6VC01</t>
  </si>
  <si>
    <t>ŚCIERNICA DIAMENTOWA 12A2-20 - 125 X 14 X 6 X 2 X 20 D126C50 LBL2</t>
  </si>
  <si>
    <t>ŚCIERNICA DIAMENTOWA 12A2-20 - 125 X 14 X 6 X 2 X 20 D126C75 LBL2</t>
  </si>
  <si>
    <t>ŚCIERNICA DIAMENTOWA 12A2-20 - 125 X 14 X 10 X 2 X 20 D126C50 LBL2</t>
  </si>
  <si>
    <t>ŚCIERNICA DIAMENTOWA 12A2-20 - 125 X 14 X 10 X 2 X 20 D126C75 LBL2</t>
  </si>
  <si>
    <t>ŚCIERNICA DIAMENTOWA 12A2-20 - 150 X 16 X 6 X 2 X 32 D126C50 LBL2</t>
  </si>
  <si>
    <t>ŚCIERNICA DIAMENTOWA 12A2-20 - 150 X 16 X 6 X 2 X 32 D126C75 LBL2</t>
  </si>
  <si>
    <t>ŚCIERNICA DIAMENTOWA 12A2-20 - 150 X 16 X 6 X 4 X 32 D126C50 LBL2</t>
  </si>
  <si>
    <t>ŚCIERNICA DIAMENTOWA 12A2-20 - 150 X 16 X 6 X 4 X 32 D126C75 LBL2</t>
  </si>
  <si>
    <t>ŚCIERNICA DIAMENTOWA 12A2-20 - 150 X 16 X 10 X 2 X 32 D126C50 LBL2</t>
  </si>
  <si>
    <t>ŚCIERNICA DIAMENTOWA 12A2-20 - 150 X 16 X 10 X 2 X 32 D126C75 LBL2</t>
  </si>
  <si>
    <t>ŚCIERNICA DIAMENTOWA 12A2-20 - 150 X 16 X 10 X 4 X 32 D126C50 LBL2</t>
  </si>
  <si>
    <t>ŚCIERNICA DIAMENTOWA 12A2-20 - 150 X 16 X 10 X 4 X 32 D126C75 LBL2</t>
  </si>
  <si>
    <t>ŚCIERNICA DIAMENTOWA 4A2 - 125 X 7 X 6 X 2 X 20 D126C75 LBL2</t>
  </si>
  <si>
    <t>ŚCIERNICA DIAMENTOWA 4A2 - 125 X 7 X 10 X 2 X 20 D126C75 LBL2</t>
  </si>
  <si>
    <t>ŚCIERNICA DIAMENTOWA 4A2 - 150 X 9 X 6 X 2 X 32 D126C75 LBL2</t>
  </si>
  <si>
    <t>ŚCIERNICA DIAMENTOWA 4A2 - 150 X 9 X 10 X 2 X 32 D126C50 LBL2</t>
  </si>
  <si>
    <t>ŚCIERNICA DIAMENTOWA 4A2 - 150 X 9 X 10 X 2 X 32 D126C75 LBL2</t>
  </si>
  <si>
    <t>ŚCIERNICA DIAMENTOWA 11A2 - 100 X 23 X 6 X 4 X 20 D126C50 LBL2</t>
  </si>
  <si>
    <t>ŚCIERNICA DIAMENTOWA 11A2 - 100 X 23 X 6 X 4 X 20 D126C75 LBL2</t>
  </si>
  <si>
    <t>ŚCIERNICA DIAMENTOWA 6A2 - 100 X 23 X 6 X 4 X 20 D126C75 LBL2</t>
  </si>
  <si>
    <t>ŚCIERNICA DIAMENTOWA 6A2 - 125 X 23 X 10 X 4 X 20 D126C75 LBL2</t>
  </si>
  <si>
    <t>Cena netto zł/szt. 02_2022</t>
  </si>
  <si>
    <t>ZMANA ZAPISU</t>
  </si>
  <si>
    <t>Sprzedaż wyrobów SUPERTWARDYCH odbywa się w oparciu o nową strukturę rabatową.</t>
  </si>
  <si>
    <t>550166</t>
  </si>
  <si>
    <t>usunięto z cennika 20.04.2022</t>
  </si>
  <si>
    <t xml:space="preserve">Cena netto zł/szt. 07_2022 </t>
  </si>
  <si>
    <t>010224</t>
  </si>
  <si>
    <t xml:space="preserve">55A36RBF </t>
  </si>
  <si>
    <t>050027</t>
  </si>
  <si>
    <t xml:space="preserve">125 × 4,0 × 22,23 </t>
  </si>
  <si>
    <t xml:space="preserve">125 × 8,0 × 22,23 </t>
  </si>
  <si>
    <t xml:space="preserve">180 × 4,4 × 22,23 </t>
  </si>
  <si>
    <t>510828</t>
  </si>
  <si>
    <t>120140</t>
  </si>
  <si>
    <t>120145</t>
  </si>
  <si>
    <t>150 X 72 X 56</t>
  </si>
  <si>
    <t>150 X 80 X 56</t>
  </si>
  <si>
    <t>010459</t>
  </si>
  <si>
    <t>100 szt. w tubie</t>
  </si>
  <si>
    <t>95A54RBF NEW TUBA</t>
  </si>
  <si>
    <t>750323</t>
  </si>
  <si>
    <t>ŚCIERNICA DIAMENTOWA 12A2-20 - 125 X 14 X 10 X 4 X 20  D126C50LBL2</t>
  </si>
  <si>
    <t>WŁÓKNINA</t>
  </si>
  <si>
    <t>LINIA PRODUKTOWA PRO LINE WERSJA II</t>
  </si>
  <si>
    <t>ŚCIERNICA CBN 12A2-20 - 125 X 14 X 6 X 2 X 20 B126V180LBL2</t>
  </si>
  <si>
    <t>ŚCIERNICA CBN 12A2-20 - 150 X 16 X 6 X 2 X 32 B126V180LBL2</t>
  </si>
  <si>
    <t>Cena netto zł/szt. 07_2022</t>
  </si>
  <si>
    <t>810127</t>
  </si>
  <si>
    <t>TYP 4A2</t>
  </si>
  <si>
    <t xml:space="preserve">Zastosowanie do stali, stali nierdzewnej i metali nieżelaznych. Stosować do szlifowania płaszczyzn i lekkich spawów. Unikać stosowania do szlifowania krawędzi i poważnych spawów. </t>
  </si>
  <si>
    <t>LINIA PRODUKTOWA ECO LINE WERSJA I</t>
  </si>
  <si>
    <r>
      <t xml:space="preserve">Wymiary (mm) D </t>
    </r>
    <r>
      <rPr>
        <sz val="8"/>
        <rFont val="Arial"/>
        <family val="2"/>
        <charset val="238"/>
      </rPr>
      <t>×</t>
    </r>
    <r>
      <rPr>
        <b/>
        <sz val="8"/>
        <rFont val="Arial"/>
        <family val="2"/>
        <charset val="238"/>
      </rPr>
      <t xml:space="preserve"> H </t>
    </r>
  </si>
  <si>
    <t>LINIA PRODUKTOWA ECO LINE WERSJA II</t>
  </si>
  <si>
    <t>LINIA PRODUKTOWA ECO LINE WERSJA III</t>
  </si>
  <si>
    <t>LINIA PRODUKTOWA ECO LINE WERSJA IV</t>
  </si>
  <si>
    <t>LINIA PRODUKTOWA PRO LINE WERSJA I</t>
  </si>
  <si>
    <t>LINIA PRODUKTOWA PRO LINE WERSJA III</t>
  </si>
  <si>
    <t>LINIA PRODUKTOWA PRO LINE WERSJA IV</t>
  </si>
  <si>
    <t>LINIA PRODUKTOWA MASTER LINE WERSJA I</t>
  </si>
  <si>
    <t>LINIA PRODUKTOWA MASTER LINE WERSJA II</t>
  </si>
  <si>
    <t>LINIA PRODUKTOWA MASTER LINE WERSJA III</t>
  </si>
  <si>
    <t>LINIA PRODUKTOWA MASTER LINE WERSJA IV</t>
  </si>
  <si>
    <t>Ziarna ceramiczne pokryte żywicą fenolową na 0,85 mm podkładzie fibrowym. Linia MASTER LINE zapewnia chłodne szlifowanie, dłuższą pracę i dłuższą trwałość krążka fibrowego, nawet na najtrudniejszych powierzchniach ze stali nierdzewnej                         i w najcięższych warunkach roboczych. Przeznaczenie: bardzo agresywne szlifowanie. Zastosowanie: stal nierdzewna, tytan, stopy metali.</t>
  </si>
  <si>
    <t>Krążki fibrowe przeznaczone są do uniwersalnych zastosowań szlifierskich - począwszy od zdzierania naddatków, rdzy                      i zadziorów poprzez obróbkę spawów,                          a skończywszy na obróbce precyzyjnej                         i wygładzaniu powierzchni. W zależności od rodzaju ziarna ściernego krążki fibrowe przeznaczone są do obróbki różnych materiałów.</t>
  </si>
  <si>
    <t xml:space="preserve">Cena netto zł/szt. 10_2022 </t>
  </si>
  <si>
    <t xml:space="preserve">125 × 22,23 </t>
  </si>
  <si>
    <t xml:space="preserve">115 × 22,23 </t>
  </si>
  <si>
    <t xml:space="preserve">180 × 22,23 </t>
  </si>
  <si>
    <t xml:space="preserve">115 × 22,2 </t>
  </si>
  <si>
    <t>115 × 22,2</t>
  </si>
  <si>
    <t xml:space="preserve">125 × 22,2 </t>
  </si>
  <si>
    <t>125 × 22,2</t>
  </si>
  <si>
    <t>180 × 22,2</t>
  </si>
  <si>
    <t xml:space="preserve">Cena netto zł/szt. 02_2023 </t>
  </si>
  <si>
    <t>010465</t>
  </si>
  <si>
    <t>M60RBF</t>
  </si>
  <si>
    <t>050431</t>
  </si>
  <si>
    <t>99A30QBF</t>
  </si>
  <si>
    <t>130127</t>
  </si>
  <si>
    <t>130128</t>
  </si>
  <si>
    <t>125/100 X 50 X M14 - W25E20K50</t>
  </si>
  <si>
    <t xml:space="preserve"> 125/100 X 50 X M14 - W25E20K50</t>
  </si>
  <si>
    <t>TYP 9020</t>
  </si>
  <si>
    <t>546485</t>
  </si>
  <si>
    <r>
      <t xml:space="preserve">Wymiary (mm) B </t>
    </r>
    <r>
      <rPr>
        <sz val="8"/>
        <rFont val="Arial"/>
        <family val="2"/>
      </rPr>
      <t>×</t>
    </r>
    <r>
      <rPr>
        <sz val="8"/>
        <rFont val="Arial"/>
        <family val="2"/>
        <charset val="238"/>
      </rPr>
      <t xml:space="preserve"> </t>
    </r>
    <r>
      <rPr>
        <b/>
        <sz val="8"/>
        <rFont val="Arial"/>
        <family val="2"/>
      </rPr>
      <t xml:space="preserve">L </t>
    </r>
  </si>
  <si>
    <t xml:space="preserve">36 x 13 x 230 - R500r6 </t>
  </si>
  <si>
    <t>20 x 200</t>
  </si>
  <si>
    <t>99A120N9VTE10</t>
  </si>
  <si>
    <t>Cena netto zł/szt. 02_2023</t>
  </si>
  <si>
    <t>35 X 20/10 X 150</t>
  </si>
  <si>
    <t>Zastosowanie – do satynowania stali nierdzewnych i kwasoodpornych                                                                                                (nie stosować na ostrych krawędziach / stosować tylko do płaszczyzn).</t>
  </si>
  <si>
    <t xml:space="preserve">Stosować głównie do stali czarnej i metali nieżelaznych (nie stosować do stali nierdzewnej).                      Przeznaczona do szlifowania płaszczyzn i usuwania korozji. Unikać szlifowania ostrych krawędzi i spawów. Umiarkowana agresywność pracy przy średniej żywotności. 
</t>
  </si>
  <si>
    <t xml:space="preserve">Zastosowanie do stali czarnej, dopuszcza się obróbkę stali nierdzewnej oraz do aluminium.                    Przeznaczona do szlifowania płaszczyzn i lekkich spawów. Unikać szlifowania ostrych krawędzi i poważnych spawów. Bardzo dobra agresywność pracy i długa żywotność. </t>
  </si>
  <si>
    <t xml:space="preserve">Zastosowanie do stali, stali nierdzewnej oraz metali kolorowych i tworzyw sztucznych.                                        Stosować do szlifowania krawędzi i spawów przy dużym nacisku.                                                                   Bardziej agresywna w działaniu od Pro Line wersja III. Bardzo długa żywotność ściernicy. </t>
  </si>
  <si>
    <t>Zastosowanie uniwersalne do stali, stali nierdzewnej i metali nieżelaznych.                                                                  Duża agresywność i trwałość. Chłodne szlifowanie.</t>
  </si>
  <si>
    <t>Zastosowanie do stali nierdzewnej. Stosować do szlifowania krawędzi, płaszczyzn i spawów przy dużym nacisku. Duża agresywność. Bardzo duża żywotność ściernicy. Chłodne szlifowanie.                                             Bardziej agresywna w działaniu od MASTER LINE WERSJA II.</t>
  </si>
  <si>
    <t>Zastosowanie do szlifowania płaszczyzn. Specjalna konstrukcja ściernicy z dwoma rodzajami naprzemiennie osadzonych lisktów o różnych podłożach i ziarnie łączy zalety ściernic linii MASTER LINE i PRO LINE.</t>
  </si>
  <si>
    <r>
      <rPr>
        <b/>
        <sz val="8"/>
        <rFont val="Arial"/>
        <family val="2"/>
        <charset val="238"/>
      </rPr>
      <t>NOWOŚĆ</t>
    </r>
    <r>
      <rPr>
        <sz val="8"/>
        <rFont val="Arial"/>
        <family val="2"/>
        <charset val="238"/>
      </rPr>
      <t xml:space="preserve"> - </t>
    </r>
    <r>
      <rPr>
        <b/>
        <i/>
        <sz val="8"/>
        <rFont val="Arial"/>
        <family val="2"/>
        <charset val="238"/>
      </rPr>
      <t xml:space="preserve">W SPRZEDAŻY OD MARCA 2023 </t>
    </r>
  </si>
  <si>
    <r>
      <rPr>
        <b/>
        <sz val="7"/>
        <rFont val="Arial"/>
        <family val="2"/>
        <charset val="238"/>
      </rPr>
      <t>NOWOŚĆ</t>
    </r>
    <r>
      <rPr>
        <sz val="7"/>
        <rFont val="Arial"/>
        <family val="2"/>
        <charset val="238"/>
      </rPr>
      <t xml:space="preserve"> - </t>
    </r>
    <r>
      <rPr>
        <b/>
        <i/>
        <sz val="7"/>
        <rFont val="Arial"/>
        <family val="2"/>
        <charset val="238"/>
      </rPr>
      <t xml:space="preserve">W SPRZEDAŻY OD MARCA 2023 </t>
    </r>
  </si>
  <si>
    <t xml:space="preserve">ŚCIERNICE SUPERTWARDE   </t>
  </si>
  <si>
    <t>LINIA PRODUKTOWA ACCU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</si>
</sst>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z_ł_-;\-* #,##0.00\ _z_ł_-;_-* &quot;-&quot;??\ _z_ł_-;_-@_-"/>
    <numFmt numFmtId="165" formatCode="_-* #,##0\ _z_ł_-;\-* #,##0\ _z_ł_-;_-* &quot;-&quot;??\ _z_ł_-;_-@_-"/>
    <numFmt numFmtId="166" formatCode="0.0000"/>
  </numFmts>
  <fonts count="3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sz val="8"/>
      <color indexed="63"/>
      <name val="Arial"/>
      <family val="2"/>
    </font>
    <font>
      <b/>
      <sz val="8"/>
      <name val="Arial"/>
      <family val="2"/>
    </font>
    <font>
      <sz val="10"/>
      <name val="Tahoma"/>
      <family val="2"/>
      <charset val="238"/>
    </font>
    <font>
      <sz val="8"/>
      <color indexed="10"/>
      <name val="Arial"/>
      <family val="2"/>
      <charset val="238"/>
    </font>
    <font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63"/>
      <name val="Arial"/>
      <family val="2"/>
      <charset val="238"/>
    </font>
    <font>
      <sz val="36"/>
      <name val="Arial"/>
      <family val="2"/>
      <charset val="238"/>
    </font>
    <font>
      <b/>
      <sz val="9"/>
      <name val="Arial"/>
      <family val="2"/>
      <charset val="238"/>
    </font>
    <font>
      <sz val="11"/>
      <name val="Calibri"/>
      <family val="2"/>
      <charset val="238"/>
    </font>
    <font>
      <b/>
      <sz val="12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name val="Arial"/>
      <family val="2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2"/>
      <color theme="0"/>
      <name val="Arial"/>
      <family val="2"/>
    </font>
    <font>
      <b/>
      <sz val="16"/>
      <name val="Arial"/>
      <family val="2"/>
      <charset val="238"/>
    </font>
    <font>
      <b/>
      <sz val="6"/>
      <name val="Arial"/>
      <family val="2"/>
      <charset val="238"/>
    </font>
    <font>
      <b/>
      <i/>
      <sz val="8"/>
      <name val="Arial"/>
      <family val="2"/>
      <charset val="238"/>
    </font>
    <font>
      <sz val="7"/>
      <name val="Arial"/>
      <family val="2"/>
      <charset val="238"/>
    </font>
    <font>
      <b/>
      <sz val="7"/>
      <name val="Arial"/>
      <family val="2"/>
      <charset val="238"/>
    </font>
    <font>
      <b/>
      <i/>
      <sz val="7"/>
      <name val="Arial"/>
      <family val="2"/>
      <charset val="238"/>
    </font>
    <font>
      <sz val="16"/>
      <color theme="0"/>
      <name val="Arial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 applyNumberFormat="0" applyFont="0" applyFill="0" applyBorder="0" applyAlignment="0" applyProtection="0"/>
    <xf numFmtId="0" fontId="9" fillId="0" borderId="0"/>
    <xf numFmtId="164" fontId="14" fillId="0" borderId="0" applyFont="0" applyFill="0" applyBorder="0" applyAlignment="0" applyProtection="0"/>
    <xf numFmtId="0" fontId="1" fillId="0" borderId="0"/>
  </cellStyleXfs>
  <cellXfs count="505">
    <xf numFmtId="0" fontId="0" fillId="0" borderId="0" xfId="0"/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49" fontId="6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2" fontId="3" fillId="0" borderId="0" xfId="0" applyNumberFormat="1" applyFont="1" applyBorder="1" applyAlignment="1">
      <alignment vertical="center"/>
    </xf>
    <xf numFmtId="0" fontId="11" fillId="0" borderId="2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left" vertical="center" wrapText="1"/>
      <protection hidden="1"/>
    </xf>
    <xf numFmtId="4" fontId="12" fillId="0" borderId="2" xfId="0" applyNumberFormat="1" applyFont="1" applyBorder="1" applyAlignment="1" applyProtection="1">
      <alignment vertical="center" wrapText="1"/>
      <protection hidden="1"/>
    </xf>
    <xf numFmtId="3" fontId="11" fillId="6" borderId="2" xfId="0" applyNumberFormat="1" applyFont="1" applyFill="1" applyBorder="1" applyAlignment="1" applyProtection="1">
      <alignment vertical="center"/>
      <protection hidden="1"/>
    </xf>
    <xf numFmtId="3" fontId="12" fillId="0" borderId="2" xfId="0" applyNumberFormat="1" applyFont="1" applyBorder="1" applyAlignment="1" applyProtection="1">
      <alignment vertical="center" wrapText="1"/>
      <protection hidden="1"/>
    </xf>
    <xf numFmtId="0" fontId="6" fillId="9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3" fillId="8" borderId="5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vertical="center"/>
    </xf>
    <xf numFmtId="0" fontId="2" fillId="9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13" fillId="0" borderId="2" xfId="0" applyNumberFormat="1" applyFont="1" applyBorder="1"/>
    <xf numFmtId="0" fontId="13" fillId="0" borderId="2" xfId="0" applyFont="1" applyBorder="1" applyAlignment="1">
      <alignment horizontal="center"/>
    </xf>
    <xf numFmtId="0" fontId="5" fillId="15" borderId="0" xfId="0" applyFont="1" applyFill="1"/>
    <xf numFmtId="0" fontId="2" fillId="0" borderId="0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3" fillId="0" borderId="0" xfId="0" applyFont="1"/>
    <xf numFmtId="0" fontId="4" fillId="0" borderId="0" xfId="0" applyFont="1" applyBorder="1" applyAlignment="1">
      <alignment vertical="center"/>
    </xf>
    <xf numFmtId="0" fontId="13" fillId="16" borderId="8" xfId="0" applyFont="1" applyFill="1" applyBorder="1" applyAlignment="1">
      <alignment horizontal="center" vertical="center"/>
    </xf>
    <xf numFmtId="0" fontId="0" fillId="0" borderId="0" xfId="0" applyFill="1"/>
    <xf numFmtId="0" fontId="13" fillId="0" borderId="2" xfId="0" applyFont="1" applyBorder="1"/>
    <xf numFmtId="0" fontId="13" fillId="17" borderId="0" xfId="0" applyFont="1" applyFill="1" applyBorder="1" applyAlignment="1">
      <alignment horizontal="center"/>
    </xf>
    <xf numFmtId="0" fontId="5" fillId="18" borderId="0" xfId="0" applyFont="1" applyFill="1"/>
    <xf numFmtId="164" fontId="2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0" xfId="0" quotePrefix="1"/>
    <xf numFmtId="2" fontId="0" fillId="0" borderId="0" xfId="0" applyNumberFormat="1"/>
    <xf numFmtId="0" fontId="0" fillId="0" borderId="0" xfId="0" applyAlignment="1">
      <alignment vertical="center"/>
    </xf>
    <xf numFmtId="0" fontId="0" fillId="0" borderId="2" xfId="0" quotePrefix="1" applyBorder="1" applyAlignment="1">
      <alignment vertical="center"/>
    </xf>
    <xf numFmtId="2" fontId="0" fillId="0" borderId="2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Border="1"/>
    <xf numFmtId="0" fontId="13" fillId="0" borderId="0" xfId="0" applyFont="1" applyFill="1" applyBorder="1" applyAlignment="1">
      <alignment vertical="center" textRotation="90"/>
    </xf>
    <xf numFmtId="0" fontId="0" fillId="0" borderId="0" xfId="0" applyFill="1" applyBorder="1"/>
    <xf numFmtId="0" fontId="0" fillId="0" borderId="2" xfId="0" quotePrefix="1" applyBorder="1" applyAlignment="1">
      <alignment horizontal="left" vertical="center"/>
    </xf>
    <xf numFmtId="2" fontId="0" fillId="0" borderId="2" xfId="0" applyNumberFormat="1" applyBorder="1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0" fillId="14" borderId="2" xfId="0" quotePrefix="1" applyFill="1" applyBorder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0" fillId="0" borderId="2" xfId="0" quotePrefix="1" applyFill="1" applyBorder="1" applyAlignment="1">
      <alignment vertical="center"/>
    </xf>
    <xf numFmtId="2" fontId="0" fillId="0" borderId="2" xfId="0" applyNumberForma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2" fontId="5" fillId="0" borderId="2" xfId="0" applyNumberFormat="1" applyFont="1" applyFill="1" applyBorder="1" applyAlignment="1">
      <alignment vertical="center" wrapText="1"/>
    </xf>
    <xf numFmtId="0" fontId="0" fillId="0" borderId="2" xfId="0" quotePrefix="1" applyFill="1" applyBorder="1" applyAlignment="1">
      <alignment horizontal="left" vertical="center"/>
    </xf>
    <xf numFmtId="2" fontId="0" fillId="0" borderId="2" xfId="0" applyNumberFormat="1" applyFill="1" applyBorder="1" applyAlignment="1">
      <alignment horizontal="left" vertical="center"/>
    </xf>
    <xf numFmtId="2" fontId="0" fillId="0" borderId="2" xfId="0" applyNumberFormat="1" applyFill="1" applyBorder="1" applyAlignment="1">
      <alignment horizontal="right" vertical="center"/>
    </xf>
    <xf numFmtId="0" fontId="0" fillId="0" borderId="2" xfId="0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Border="1" applyAlignment="1">
      <alignment vertical="center"/>
    </xf>
    <xf numFmtId="0" fontId="4" fillId="14" borderId="2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3" borderId="5" xfId="0" applyNumberFormat="1" applyFont="1" applyFill="1" applyBorder="1" applyAlignment="1">
      <alignment horizontal="center" vertical="center" wrapText="1"/>
    </xf>
    <xf numFmtId="49" fontId="4" fillId="14" borderId="2" xfId="0" applyNumberFormat="1" applyFont="1" applyFill="1" applyBorder="1" applyAlignment="1">
      <alignment horizontal="center" vertical="center"/>
    </xf>
    <xf numFmtId="49" fontId="8" fillId="3" borderId="2" xfId="0" applyNumberFormat="1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9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19" fillId="18" borderId="0" xfId="0" applyFont="1" applyFill="1" applyBorder="1" applyAlignment="1">
      <alignment horizontal="center" vertical="center" textRotation="90"/>
    </xf>
    <xf numFmtId="0" fontId="19" fillId="18" borderId="6" xfId="0" applyFont="1" applyFill="1" applyBorder="1" applyAlignment="1">
      <alignment horizontal="center" vertical="center" textRotation="90"/>
    </xf>
    <xf numFmtId="0" fontId="19" fillId="18" borderId="12" xfId="0" applyFont="1" applyFill="1" applyBorder="1" applyAlignment="1">
      <alignment horizontal="center" vertical="center" textRotation="90"/>
    </xf>
    <xf numFmtId="0" fontId="19" fillId="18" borderId="14" xfId="0" applyFont="1" applyFill="1" applyBorder="1" applyAlignment="1">
      <alignment horizontal="center" vertical="center" textRotation="90"/>
    </xf>
    <xf numFmtId="2" fontId="13" fillId="0" borderId="0" xfId="0" applyNumberFormat="1" applyFont="1"/>
    <xf numFmtId="0" fontId="4" fillId="2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14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5" fillId="17" borderId="7" xfId="0" applyFont="1" applyFill="1" applyBorder="1" applyAlignment="1">
      <alignment horizontal="center" wrapText="1"/>
    </xf>
    <xf numFmtId="0" fontId="2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4" fontId="4" fillId="3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4" fillId="3" borderId="2" xfId="0" applyNumberFormat="1" applyFont="1" applyFill="1" applyBorder="1" applyAlignment="1">
      <alignment vertical="center" wrapText="1"/>
    </xf>
    <xf numFmtId="49" fontId="4" fillId="0" borderId="2" xfId="0" applyNumberFormat="1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vertical="center" wrapText="1"/>
    </xf>
    <xf numFmtId="49" fontId="2" fillId="0" borderId="0" xfId="0" applyNumberFormat="1" applyFont="1" applyFill="1" applyBorder="1" applyAlignment="1">
      <alignment vertical="center"/>
    </xf>
    <xf numFmtId="164" fontId="4" fillId="3" borderId="5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49" fontId="2" fillId="14" borderId="2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49" fontId="2" fillId="9" borderId="2" xfId="0" applyNumberFormat="1" applyFont="1" applyFill="1" applyBorder="1" applyAlignment="1">
      <alignment horizontal="center" vertical="center" wrapText="1"/>
    </xf>
    <xf numFmtId="49" fontId="4" fillId="9" borderId="10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quotePrefix="1" applyFont="1" applyFill="1" applyAlignment="1">
      <alignment horizontal="center"/>
    </xf>
    <xf numFmtId="49" fontId="6" fillId="0" borderId="2" xfId="0" applyNumberFormat="1" applyFont="1" applyFill="1" applyBorder="1" applyAlignment="1">
      <alignment horizontal="left" vertical="center" wrapText="1"/>
    </xf>
    <xf numFmtId="49" fontId="6" fillId="0" borderId="2" xfId="1" applyNumberFormat="1" applyFont="1" applyBorder="1" applyAlignment="1">
      <alignment wrapText="1"/>
    </xf>
    <xf numFmtId="49" fontId="6" fillId="0" borderId="10" xfId="0" applyNumberFormat="1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 wrapText="1"/>
    </xf>
    <xf numFmtId="49" fontId="6" fillId="0" borderId="2" xfId="1" applyNumberFormat="1" applyFont="1" applyBorder="1" applyAlignment="1">
      <alignment vertical="center" wrapText="1"/>
    </xf>
    <xf numFmtId="49" fontId="6" fillId="0" borderId="10" xfId="1" applyNumberFormat="1" applyFont="1" applyBorder="1" applyAlignment="1">
      <alignment vertical="center" wrapText="1"/>
    </xf>
    <xf numFmtId="49" fontId="8" fillId="3" borderId="5" xfId="0" applyNumberFormat="1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49" fontId="8" fillId="8" borderId="5" xfId="0" applyNumberFormat="1" applyFont="1" applyFill="1" applyBorder="1" applyAlignment="1">
      <alignment horizontal="left" vertical="center" wrapText="1"/>
    </xf>
    <xf numFmtId="0" fontId="8" fillId="8" borderId="5" xfId="0" applyFont="1" applyFill="1" applyBorder="1" applyAlignment="1">
      <alignment horizontal="center" vertical="center" wrapText="1"/>
    </xf>
    <xf numFmtId="165" fontId="6" fillId="9" borderId="2" xfId="0" applyNumberFormat="1" applyFont="1" applyFill="1" applyBorder="1" applyAlignment="1">
      <alignment vertical="center" wrapText="1"/>
    </xf>
    <xf numFmtId="165" fontId="6" fillId="0" borderId="2" xfId="0" applyNumberFormat="1" applyFont="1" applyFill="1" applyBorder="1" applyAlignment="1">
      <alignment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center" vertical="center" wrapText="1"/>
    </xf>
    <xf numFmtId="0" fontId="6" fillId="9" borderId="10" xfId="0" applyFont="1" applyFill="1" applyBorder="1" applyAlignment="1">
      <alignment horizontal="center" vertical="center"/>
    </xf>
    <xf numFmtId="2" fontId="0" fillId="0" borderId="2" xfId="0" applyNumberFormat="1" applyBorder="1" applyAlignment="1">
      <alignment horizontal="right" vertical="center"/>
    </xf>
    <xf numFmtId="2" fontId="5" fillId="0" borderId="2" xfId="0" applyNumberFormat="1" applyFont="1" applyBorder="1" applyAlignment="1">
      <alignment horizontal="right" vertical="center"/>
    </xf>
    <xf numFmtId="2" fontId="0" fillId="0" borderId="2" xfId="0" applyNumberFormat="1" applyBorder="1" applyAlignment="1">
      <alignment horizontal="right"/>
    </xf>
    <xf numFmtId="0" fontId="0" fillId="0" borderId="0" xfId="0" applyAlignment="1">
      <alignment horizontal="right"/>
    </xf>
    <xf numFmtId="0" fontId="13" fillId="3" borderId="7" xfId="0" applyFont="1" applyFill="1" applyBorder="1" applyAlignment="1">
      <alignment horizontal="left" vertical="center" wrapText="1"/>
    </xf>
    <xf numFmtId="0" fontId="25" fillId="0" borderId="2" xfId="0" quotePrefix="1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21" fillId="0" borderId="0" xfId="0" applyFont="1" applyFill="1" applyAlignment="1">
      <alignment horizontal="left" wrapText="1"/>
    </xf>
    <xf numFmtId="164" fontId="2" fillId="0" borderId="0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0" fontId="0" fillId="0" borderId="2" xfId="0" applyBorder="1" applyAlignment="1">
      <alignment horizontal="center" vertical="center"/>
    </xf>
    <xf numFmtId="0" fontId="13" fillId="8" borderId="5" xfId="0" quotePrefix="1" applyFont="1" applyFill="1" applyBorder="1" applyAlignment="1">
      <alignment vertical="center"/>
    </xf>
    <xf numFmtId="2" fontId="13" fillId="8" borderId="5" xfId="0" quotePrefix="1" applyNumberFormat="1" applyFont="1" applyFill="1" applyBorder="1" applyAlignment="1">
      <alignment vertical="center"/>
    </xf>
    <xf numFmtId="0" fontId="13" fillId="3" borderId="13" xfId="0" applyFont="1" applyFill="1" applyBorder="1" applyAlignment="1">
      <alignment vertical="center" wrapText="1"/>
    </xf>
    <xf numFmtId="164" fontId="4" fillId="8" borderId="5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right" vertical="center" wrapText="1"/>
    </xf>
    <xf numFmtId="164" fontId="13" fillId="3" borderId="2" xfId="0" applyNumberFormat="1" applyFont="1" applyFill="1" applyBorder="1" applyAlignment="1">
      <alignment horizontal="center" vertical="center" wrapText="1"/>
    </xf>
    <xf numFmtId="0" fontId="5" fillId="16" borderId="0" xfId="0" applyFont="1" applyFill="1"/>
    <xf numFmtId="0" fontId="13" fillId="8" borderId="5" xfId="0" applyFont="1" applyFill="1" applyBorder="1"/>
    <xf numFmtId="164" fontId="13" fillId="3" borderId="5" xfId="0" applyNumberFormat="1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6" fillId="0" borderId="2" xfId="0" quotePrefix="1" applyFont="1" applyBorder="1" applyAlignment="1">
      <alignment horizontal="left"/>
    </xf>
    <xf numFmtId="49" fontId="8" fillId="3" borderId="8" xfId="0" applyNumberFormat="1" applyFont="1" applyFill="1" applyBorder="1" applyAlignment="1">
      <alignment horizontal="left" vertical="center" wrapText="1"/>
    </xf>
    <xf numFmtId="49" fontId="6" fillId="14" borderId="10" xfId="0" applyNumberFormat="1" applyFont="1" applyFill="1" applyBorder="1" applyAlignment="1">
      <alignment horizontal="left" vertical="center" wrapText="1"/>
    </xf>
    <xf numFmtId="49" fontId="6" fillId="0" borderId="2" xfId="1" applyNumberFormat="1" applyFont="1" applyBorder="1" applyAlignment="1">
      <alignment horizontal="left" wrapText="1"/>
    </xf>
    <xf numFmtId="49" fontId="6" fillId="0" borderId="10" xfId="1" applyNumberFormat="1" applyFont="1" applyBorder="1" applyAlignment="1">
      <alignment horizontal="left" wrapText="1"/>
    </xf>
    <xf numFmtId="49" fontId="6" fillId="0" borderId="10" xfId="1" applyNumberFormat="1" applyFont="1" applyBorder="1" applyAlignment="1">
      <alignment horizontal="left" vertical="center" wrapText="1"/>
    </xf>
    <xf numFmtId="49" fontId="6" fillId="0" borderId="0" xfId="0" applyNumberFormat="1" applyFont="1" applyBorder="1" applyAlignment="1">
      <alignment horizontal="left" vertical="center"/>
    </xf>
    <xf numFmtId="0" fontId="25" fillId="0" borderId="2" xfId="0" quotePrefix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1" fillId="0" borderId="0" xfId="0" applyFont="1" applyFill="1" applyAlignment="1">
      <alignment horizontal="center"/>
    </xf>
    <xf numFmtId="0" fontId="4" fillId="0" borderId="2" xfId="0" quotePrefix="1" applyFont="1" applyBorder="1" applyAlignment="1">
      <alignment horizontal="center"/>
    </xf>
    <xf numFmtId="2" fontId="2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49" fontId="13" fillId="3" borderId="5" xfId="0" applyNumberFormat="1" applyFont="1" applyFill="1" applyBorder="1" applyAlignment="1">
      <alignment horizontal="center" vertical="center" wrapText="1"/>
    </xf>
    <xf numFmtId="0" fontId="19" fillId="18" borderId="2" xfId="0" applyFont="1" applyFill="1" applyBorder="1" applyAlignment="1">
      <alignment horizontal="center" vertical="center" textRotation="90"/>
    </xf>
    <xf numFmtId="0" fontId="25" fillId="0" borderId="2" xfId="0" applyFont="1" applyBorder="1" applyAlignment="1">
      <alignment vertical="center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left" vertical="center" wrapText="1"/>
    </xf>
    <xf numFmtId="0" fontId="4" fillId="0" borderId="0" xfId="0" applyFont="1"/>
    <xf numFmtId="0" fontId="2" fillId="0" borderId="2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30" fillId="9" borderId="2" xfId="0" applyFont="1" applyFill="1" applyBorder="1" applyAlignment="1">
      <alignment horizontal="center" vertical="center" wrapText="1"/>
    </xf>
    <xf numFmtId="2" fontId="6" fillId="0" borderId="0" xfId="0" applyNumberFormat="1" applyFont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0" fontId="13" fillId="17" borderId="2" xfId="0" applyFont="1" applyFill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5" fillId="0" borderId="2" xfId="0" quotePrefix="1" applyFont="1" applyFill="1" applyBorder="1" applyAlignment="1">
      <alignment horizontal="center" vertical="center"/>
    </xf>
    <xf numFmtId="0" fontId="0" fillId="0" borderId="2" xfId="0" quotePrefix="1" applyFill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13" fillId="8" borderId="5" xfId="0" quotePrefix="1" applyFont="1" applyFill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0" fillId="0" borderId="0" xfId="0" applyAlignment="1">
      <alignment horizontal="left"/>
    </xf>
    <xf numFmtId="164" fontId="0" fillId="0" borderId="2" xfId="0" applyNumberFormat="1" applyBorder="1" applyAlignment="1">
      <alignment vertical="center"/>
    </xf>
    <xf numFmtId="164" fontId="0" fillId="0" borderId="2" xfId="0" applyNumberFormat="1" applyFill="1" applyBorder="1" applyAlignment="1">
      <alignment vertical="center"/>
    </xf>
    <xf numFmtId="164" fontId="0" fillId="0" borderId="0" xfId="0" applyNumberFormat="1"/>
    <xf numFmtId="2" fontId="2" fillId="0" borderId="0" xfId="0" applyNumberFormat="1" applyFont="1" applyFill="1" applyBorder="1" applyAlignment="1">
      <alignment horizontal="center" vertical="center"/>
    </xf>
    <xf numFmtId="164" fontId="2" fillId="0" borderId="0" xfId="2" applyFont="1" applyBorder="1" applyAlignment="1">
      <alignment vertical="center"/>
    </xf>
    <xf numFmtId="2" fontId="6" fillId="0" borderId="2" xfId="0" applyNumberFormat="1" applyFont="1" applyBorder="1" applyAlignment="1">
      <alignment vertical="center"/>
    </xf>
    <xf numFmtId="164" fontId="4" fillId="3" borderId="1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4" fillId="0" borderId="4" xfId="0" applyFont="1" applyFill="1" applyBorder="1"/>
    <xf numFmtId="2" fontId="4" fillId="0" borderId="4" xfId="0" applyNumberFormat="1" applyFont="1" applyFill="1" applyBorder="1"/>
    <xf numFmtId="0" fontId="2" fillId="0" borderId="0" xfId="0" applyFont="1" applyFill="1"/>
    <xf numFmtId="0" fontId="2" fillId="0" borderId="0" xfId="0" applyFont="1"/>
    <xf numFmtId="0" fontId="4" fillId="3" borderId="2" xfId="0" applyFont="1" applyFill="1" applyBorder="1" applyAlignment="1">
      <alignment horizontal="left" vertical="center" wrapText="1"/>
    </xf>
    <xf numFmtId="0" fontId="2" fillId="22" borderId="0" xfId="0" applyFont="1" applyFill="1"/>
    <xf numFmtId="0" fontId="4" fillId="3" borderId="5" xfId="0" applyFont="1" applyFill="1" applyBorder="1" applyAlignment="1">
      <alignment horizontal="left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4" fillId="0" borderId="2" xfId="0" quotePrefix="1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2" fontId="13" fillId="0" borderId="4" xfId="0" applyNumberFormat="1" applyFont="1" applyBorder="1" applyAlignment="1">
      <alignment horizontal="center"/>
    </xf>
    <xf numFmtId="0" fontId="1" fillId="0" borderId="0" xfId="3" quotePrefix="1"/>
    <xf numFmtId="2" fontId="1" fillId="0" borderId="0" xfId="3" applyNumberFormat="1"/>
    <xf numFmtId="0" fontId="2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vertical="center"/>
    </xf>
    <xf numFmtId="164" fontId="4" fillId="3" borderId="4" xfId="0" applyNumberFormat="1" applyFont="1" applyFill="1" applyBorder="1" applyAlignment="1">
      <alignment horizontal="center" vertical="center" wrapText="1"/>
    </xf>
    <xf numFmtId="164" fontId="4" fillId="0" borderId="4" xfId="2" applyFont="1" applyBorder="1" applyAlignment="1">
      <alignment vertical="center"/>
    </xf>
    <xf numFmtId="164" fontId="2" fillId="0" borderId="4" xfId="2" applyFont="1" applyBorder="1" applyAlignment="1">
      <alignment vertical="center"/>
    </xf>
    <xf numFmtId="0" fontId="0" fillId="0" borderId="0" xfId="0" quotePrefix="1" applyBorder="1"/>
    <xf numFmtId="166" fontId="0" fillId="0" borderId="0" xfId="0" applyNumberFormat="1" applyBorder="1"/>
    <xf numFmtId="2" fontId="6" fillId="0" borderId="2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2" fontId="6" fillId="0" borderId="2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2" fontId="4" fillId="0" borderId="11" xfId="0" applyNumberFormat="1" applyFont="1" applyFill="1" applyBorder="1"/>
    <xf numFmtId="2" fontId="4" fillId="0" borderId="10" xfId="0" applyNumberFormat="1" applyFont="1" applyFill="1" applyBorder="1" applyAlignment="1">
      <alignment horizontal="center"/>
    </xf>
    <xf numFmtId="2" fontId="4" fillId="0" borderId="4" xfId="0" applyNumberFormat="1" applyFont="1" applyFill="1" applyBorder="1" applyAlignment="1">
      <alignment horizontal="center"/>
    </xf>
    <xf numFmtId="0" fontId="4" fillId="0" borderId="11" xfId="0" applyFont="1" applyFill="1" applyBorder="1"/>
    <xf numFmtId="2" fontId="4" fillId="0" borderId="11" xfId="0" applyNumberFormat="1" applyFont="1" applyFill="1" applyBorder="1" applyAlignment="1">
      <alignment horizontal="center"/>
    </xf>
    <xf numFmtId="0" fontId="5" fillId="17" borderId="0" xfId="0" applyFont="1" applyFill="1" applyAlignment="1">
      <alignment wrapText="1"/>
    </xf>
    <xf numFmtId="0" fontId="5" fillId="0" borderId="0" xfId="0" applyFont="1" applyAlignment="1"/>
    <xf numFmtId="0" fontId="5" fillId="17" borderId="0" xfId="0" applyFont="1" applyFill="1"/>
    <xf numFmtId="0" fontId="5" fillId="17" borderId="0" xfId="0" applyFont="1" applyFill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17" borderId="2" xfId="0" applyFont="1" applyFill="1" applyBorder="1"/>
    <xf numFmtId="0" fontId="13" fillId="0" borderId="4" xfId="0" applyFont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3" fillId="0" borderId="10" xfId="0" applyFont="1" applyBorder="1" applyAlignment="1">
      <alignment horizontal="center"/>
    </xf>
    <xf numFmtId="2" fontId="13" fillId="0" borderId="10" xfId="0" applyNumberFormat="1" applyFont="1" applyBorder="1"/>
    <xf numFmtId="0" fontId="13" fillId="0" borderId="10" xfId="0" applyFont="1" applyBorder="1"/>
    <xf numFmtId="2" fontId="13" fillId="0" borderId="11" xfId="0" applyNumberFormat="1" applyFont="1" applyBorder="1" applyAlignment="1">
      <alignment horizontal="center"/>
    </xf>
    <xf numFmtId="0" fontId="13" fillId="12" borderId="5" xfId="0" applyFont="1" applyFill="1" applyBorder="1" applyAlignment="1">
      <alignment horizontal="left" vertical="center"/>
    </xf>
    <xf numFmtId="0" fontId="13" fillId="12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 wrapText="1"/>
    </xf>
    <xf numFmtId="164" fontId="13" fillId="3" borderId="13" xfId="0" applyNumberFormat="1" applyFont="1" applyFill="1" applyBorder="1" applyAlignment="1">
      <alignment horizontal="center" vertical="center" wrapText="1"/>
    </xf>
    <xf numFmtId="164" fontId="13" fillId="3" borderId="7" xfId="0" applyNumberFormat="1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/>
    </xf>
    <xf numFmtId="0" fontId="13" fillId="12" borderId="8" xfId="0" applyFont="1" applyFill="1" applyBorder="1" applyAlignment="1">
      <alignment horizontal="center" wrapText="1"/>
    </xf>
    <xf numFmtId="164" fontId="13" fillId="3" borderId="8" xfId="0" applyNumberFormat="1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/>
    </xf>
    <xf numFmtId="0" fontId="13" fillId="12" borderId="5" xfId="0" applyFont="1" applyFill="1" applyBorder="1" applyAlignment="1">
      <alignment horizontal="center" wrapText="1"/>
    </xf>
    <xf numFmtId="2" fontId="13" fillId="0" borderId="10" xfId="0" applyNumberFormat="1" applyFont="1" applyBorder="1" applyAlignment="1">
      <alignment horizontal="center"/>
    </xf>
    <xf numFmtId="0" fontId="5" fillId="0" borderId="0" xfId="0" applyFont="1" applyFill="1"/>
    <xf numFmtId="49" fontId="4" fillId="18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49" fontId="4" fillId="18" borderId="2" xfId="0" applyNumberFormat="1" applyFont="1" applyFill="1" applyBorder="1" applyAlignment="1">
      <alignment vertical="center" wrapText="1"/>
    </xf>
    <xf numFmtId="0" fontId="4" fillId="18" borderId="2" xfId="0" applyFont="1" applyFill="1" applyBorder="1" applyAlignment="1">
      <alignment horizontal="center" vertical="center" wrapText="1"/>
    </xf>
    <xf numFmtId="2" fontId="4" fillId="18" borderId="2" xfId="0" applyNumberFormat="1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/>
    </xf>
    <xf numFmtId="164" fontId="4" fillId="18" borderId="4" xfId="2" applyFont="1" applyFill="1" applyBorder="1" applyAlignment="1">
      <alignment vertical="center"/>
    </xf>
    <xf numFmtId="0" fontId="0" fillId="0" borderId="0" xfId="0" quotePrefix="1" applyFill="1" applyBorder="1"/>
    <xf numFmtId="0" fontId="6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/>
    </xf>
    <xf numFmtId="49" fontId="13" fillId="3" borderId="2" xfId="0" applyNumberFormat="1" applyFont="1" applyFill="1" applyBorder="1" applyAlignment="1">
      <alignment horizontal="center" vertical="center" wrapText="1"/>
    </xf>
    <xf numFmtId="0" fontId="13" fillId="8" borderId="2" xfId="0" quotePrefix="1" applyFont="1" applyFill="1" applyBorder="1" applyAlignment="1">
      <alignment horizontal="left" vertical="center"/>
    </xf>
    <xf numFmtId="2" fontId="13" fillId="8" borderId="2" xfId="0" quotePrefix="1" applyNumberFormat="1" applyFont="1" applyFill="1" applyBorder="1" applyAlignment="1">
      <alignment vertical="center"/>
    </xf>
    <xf numFmtId="0" fontId="13" fillId="8" borderId="2" xfId="0" quotePrefix="1" applyFont="1" applyFill="1" applyBorder="1" applyAlignment="1">
      <alignment vertical="center"/>
    </xf>
    <xf numFmtId="0" fontId="13" fillId="3" borderId="2" xfId="0" applyFont="1" applyFill="1" applyBorder="1" applyAlignment="1">
      <alignment vertical="center" wrapText="1"/>
    </xf>
    <xf numFmtId="0" fontId="13" fillId="8" borderId="2" xfId="0" applyFont="1" applyFill="1" applyBorder="1" applyAlignment="1">
      <alignment horizontal="right" vertical="center" wrapText="1"/>
    </xf>
    <xf numFmtId="0" fontId="19" fillId="8" borderId="2" xfId="0" applyFont="1" applyFill="1" applyBorder="1" applyAlignment="1">
      <alignment horizontal="center" vertical="center" textRotation="90"/>
    </xf>
    <xf numFmtId="0" fontId="13" fillId="8" borderId="2" xfId="0" applyFont="1" applyFill="1" applyBorder="1" applyAlignment="1">
      <alignment vertical="center"/>
    </xf>
    <xf numFmtId="0" fontId="13" fillId="8" borderId="2" xfId="0" applyFont="1" applyFill="1" applyBorder="1" applyAlignment="1">
      <alignment wrapText="1"/>
    </xf>
    <xf numFmtId="164" fontId="4" fillId="8" borderId="2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0" fontId="13" fillId="3" borderId="2" xfId="0" applyFont="1" applyFill="1" applyBorder="1" applyAlignment="1">
      <alignment horizontal="right" vertical="center" wrapText="1"/>
    </xf>
    <xf numFmtId="0" fontId="19" fillId="0" borderId="2" xfId="0" applyFont="1" applyFill="1" applyBorder="1" applyAlignment="1">
      <alignment horizontal="center" vertical="center" textRotation="90"/>
    </xf>
    <xf numFmtId="0" fontId="0" fillId="0" borderId="2" xfId="0" applyFill="1" applyBorder="1" applyAlignment="1">
      <alignment horizontal="center" vertical="center"/>
    </xf>
    <xf numFmtId="166" fontId="0" fillId="0" borderId="2" xfId="0" applyNumberFormat="1" applyBorder="1" applyAlignment="1">
      <alignment vertical="center"/>
    </xf>
    <xf numFmtId="0" fontId="13" fillId="20" borderId="2" xfId="0" applyFont="1" applyFill="1" applyBorder="1" applyAlignment="1">
      <alignment vertical="center"/>
    </xf>
    <xf numFmtId="2" fontId="5" fillId="0" borderId="2" xfId="0" quotePrefix="1" applyNumberFormat="1" applyFont="1" applyFill="1" applyBorder="1" applyAlignment="1">
      <alignment vertical="center"/>
    </xf>
    <xf numFmtId="0" fontId="18" fillId="3" borderId="2" xfId="0" applyFont="1" applyFill="1" applyBorder="1" applyAlignment="1">
      <alignment vertical="center" wrapText="1"/>
    </xf>
    <xf numFmtId="0" fontId="0" fillId="0" borderId="2" xfId="0" applyBorder="1"/>
    <xf numFmtId="0" fontId="5" fillId="0" borderId="2" xfId="0" applyFont="1" applyBorder="1" applyAlignment="1">
      <alignment horizontal="center" vertical="center"/>
    </xf>
    <xf numFmtId="164" fontId="5" fillId="0" borderId="2" xfId="2" applyFont="1" applyBorder="1" applyAlignment="1">
      <alignment horizontal="right" vertical="center"/>
    </xf>
    <xf numFmtId="164" fontId="5" fillId="0" borderId="5" xfId="0" applyNumberFormat="1" applyFont="1" applyBorder="1"/>
    <xf numFmtId="164" fontId="5" fillId="0" borderId="2" xfId="0" applyNumberFormat="1" applyFont="1" applyBorder="1"/>
    <xf numFmtId="0" fontId="5" fillId="0" borderId="2" xfId="0" applyFont="1" applyBorder="1"/>
    <xf numFmtId="2" fontId="5" fillId="0" borderId="4" xfId="0" applyNumberFormat="1" applyFont="1" applyBorder="1"/>
    <xf numFmtId="2" fontId="5" fillId="0" borderId="2" xfId="0" applyNumberFormat="1" applyFont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2" fontId="5" fillId="0" borderId="2" xfId="0" applyNumberFormat="1" applyFont="1" applyBorder="1"/>
    <xf numFmtId="0" fontId="5" fillId="0" borderId="0" xfId="0" applyFont="1" applyBorder="1" applyAlignment="1">
      <alignment horizontal="center" vertical="center"/>
    </xf>
    <xf numFmtId="164" fontId="5" fillId="0" borderId="0" xfId="2" applyFont="1" applyBorder="1" applyAlignment="1">
      <alignment horizontal="right" vertical="center"/>
    </xf>
    <xf numFmtId="164" fontId="5" fillId="0" borderId="0" xfId="0" applyNumberFormat="1" applyFont="1" applyBorder="1"/>
    <xf numFmtId="164" fontId="5" fillId="0" borderId="0" xfId="0" applyNumberFormat="1" applyFont="1"/>
    <xf numFmtId="2" fontId="5" fillId="0" borderId="0" xfId="0" applyNumberFormat="1" applyFont="1" applyBorder="1"/>
    <xf numFmtId="2" fontId="5" fillId="0" borderId="0" xfId="0" applyNumberFormat="1" applyFont="1" applyBorder="1" applyAlignment="1">
      <alignment horizontal="center"/>
    </xf>
    <xf numFmtId="164" fontId="5" fillId="0" borderId="2" xfId="2" applyFont="1" applyBorder="1"/>
    <xf numFmtId="0" fontId="13" fillId="16" borderId="2" xfId="0" applyFont="1" applyFill="1" applyBorder="1"/>
    <xf numFmtId="0" fontId="13" fillId="16" borderId="0" xfId="0" applyFont="1" applyFill="1"/>
    <xf numFmtId="49" fontId="4" fillId="5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2" fillId="18" borderId="0" xfId="0" applyFont="1" applyFill="1" applyBorder="1" applyAlignment="1">
      <alignment horizontal="center" vertical="center" wrapText="1"/>
    </xf>
    <xf numFmtId="0" fontId="2" fillId="18" borderId="3" xfId="0" applyFont="1" applyFill="1" applyBorder="1" applyAlignment="1">
      <alignment horizontal="center" vertical="center" wrapText="1"/>
    </xf>
    <xf numFmtId="0" fontId="4" fillId="5" borderId="2" xfId="0" applyNumberFormat="1" applyFont="1" applyFill="1" applyBorder="1" applyAlignment="1">
      <alignment horizontal="center" vertical="center"/>
    </xf>
    <xf numFmtId="0" fontId="27" fillId="11" borderId="7" xfId="0" applyFont="1" applyFill="1" applyBorder="1" applyAlignment="1">
      <alignment horizontal="center" vertical="center"/>
    </xf>
    <xf numFmtId="0" fontId="27" fillId="11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49" fontId="13" fillId="4" borderId="11" xfId="0" applyNumberFormat="1" applyFont="1" applyFill="1" applyBorder="1" applyAlignment="1">
      <alignment horizontal="center" vertical="center"/>
    </xf>
    <xf numFmtId="49" fontId="13" fillId="4" borderId="15" xfId="0" applyNumberFormat="1" applyFont="1" applyFill="1" applyBorder="1" applyAlignment="1">
      <alignment horizontal="center" vertical="center"/>
    </xf>
    <xf numFmtId="49" fontId="13" fillId="4" borderId="12" xfId="0" applyNumberFormat="1" applyFont="1" applyFill="1" applyBorder="1" applyAlignment="1">
      <alignment horizontal="center" vertical="center"/>
    </xf>
    <xf numFmtId="49" fontId="4" fillId="5" borderId="11" xfId="0" applyNumberFormat="1" applyFont="1" applyFill="1" applyBorder="1" applyAlignment="1">
      <alignment horizontal="center" vertical="center"/>
    </xf>
    <xf numFmtId="49" fontId="4" fillId="5" borderId="15" xfId="0" applyNumberFormat="1" applyFont="1" applyFill="1" applyBorder="1" applyAlignment="1">
      <alignment horizontal="center" vertical="center"/>
    </xf>
    <xf numFmtId="49" fontId="4" fillId="5" borderId="12" xfId="0" applyNumberFormat="1" applyFont="1" applyFill="1" applyBorder="1" applyAlignment="1">
      <alignment horizontal="center" vertical="center"/>
    </xf>
    <xf numFmtId="49" fontId="23" fillId="7" borderId="13" xfId="0" applyNumberFormat="1" applyFont="1" applyFill="1" applyBorder="1" applyAlignment="1">
      <alignment horizontal="center" vertical="center" wrapText="1"/>
    </xf>
    <xf numFmtId="49" fontId="23" fillId="7" borderId="3" xfId="0" applyNumberFormat="1" applyFont="1" applyFill="1" applyBorder="1" applyAlignment="1">
      <alignment horizontal="center" vertical="center" wrapText="1"/>
    </xf>
    <xf numFmtId="49" fontId="23" fillId="7" borderId="14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13" fillId="4" borderId="11" xfId="0" applyNumberFormat="1" applyFont="1" applyFill="1" applyBorder="1" applyAlignment="1">
      <alignment horizontal="center" vertical="center" wrapText="1"/>
    </xf>
    <xf numFmtId="49" fontId="13" fillId="4" borderId="15" xfId="0" applyNumberFormat="1" applyFont="1" applyFill="1" applyBorder="1" applyAlignment="1">
      <alignment horizontal="center" vertical="center" wrapText="1"/>
    </xf>
    <xf numFmtId="49" fontId="13" fillId="4" borderId="12" xfId="0" applyNumberFormat="1" applyFont="1" applyFill="1" applyBorder="1" applyAlignment="1">
      <alignment horizontal="center" vertical="center" wrapText="1"/>
    </xf>
    <xf numFmtId="49" fontId="4" fillId="5" borderId="7" xfId="0" applyNumberFormat="1" applyFont="1" applyFill="1" applyBorder="1" applyAlignment="1">
      <alignment horizontal="center" vertical="center"/>
    </xf>
    <xf numFmtId="49" fontId="4" fillId="5" borderId="0" xfId="0" applyNumberFormat="1" applyFont="1" applyFill="1" applyBorder="1" applyAlignment="1">
      <alignment horizontal="center" vertical="center"/>
    </xf>
    <xf numFmtId="49" fontId="4" fillId="5" borderId="9" xfId="0" applyNumberFormat="1" applyFont="1" applyFill="1" applyBorder="1" applyAlignment="1">
      <alignment horizontal="center" vertical="center"/>
    </xf>
    <xf numFmtId="0" fontId="32" fillId="18" borderId="0" xfId="0" applyFont="1" applyFill="1" applyBorder="1" applyAlignment="1">
      <alignment horizontal="center" vertical="center" wrapText="1"/>
    </xf>
    <xf numFmtId="0" fontId="32" fillId="18" borderId="3" xfId="0" applyFont="1" applyFill="1" applyBorder="1" applyAlignment="1">
      <alignment horizontal="center" vertical="center" wrapText="1"/>
    </xf>
    <xf numFmtId="49" fontId="23" fillId="7" borderId="7" xfId="0" applyNumberFormat="1" applyFont="1" applyFill="1" applyBorder="1" applyAlignment="1">
      <alignment horizontal="center" vertical="center"/>
    </xf>
    <xf numFmtId="49" fontId="23" fillId="7" borderId="0" xfId="0" applyNumberFormat="1" applyFont="1" applyFill="1" applyBorder="1" applyAlignment="1">
      <alignment horizontal="center" vertical="center"/>
    </xf>
    <xf numFmtId="49" fontId="22" fillId="2" borderId="2" xfId="0" applyNumberFormat="1" applyFont="1" applyFill="1" applyBorder="1" applyAlignment="1">
      <alignment horizontal="center" vertical="center" wrapText="1"/>
    </xf>
    <xf numFmtId="49" fontId="13" fillId="4" borderId="7" xfId="0" applyNumberFormat="1" applyFont="1" applyFill="1" applyBorder="1" applyAlignment="1">
      <alignment horizontal="center" vertical="center" wrapText="1"/>
    </xf>
    <xf numFmtId="49" fontId="13" fillId="4" borderId="0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49" fontId="4" fillId="4" borderId="4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6" xfId="0" applyNumberFormat="1" applyFont="1" applyFill="1" applyBorder="1" applyAlignment="1">
      <alignment horizontal="center" vertical="center"/>
    </xf>
    <xf numFmtId="49" fontId="4" fillId="5" borderId="13" xfId="0" applyNumberFormat="1" applyFont="1" applyFill="1" applyBorder="1" applyAlignment="1">
      <alignment horizontal="center" vertical="center"/>
    </xf>
    <xf numFmtId="49" fontId="4" fillId="5" borderId="3" xfId="0" applyNumberFormat="1" applyFont="1" applyFill="1" applyBorder="1" applyAlignment="1">
      <alignment horizontal="center" vertical="center"/>
    </xf>
    <xf numFmtId="49" fontId="4" fillId="5" borderId="14" xfId="0" applyNumberFormat="1" applyFont="1" applyFill="1" applyBorder="1" applyAlignment="1">
      <alignment horizontal="center" vertical="center"/>
    </xf>
    <xf numFmtId="49" fontId="8" fillId="5" borderId="13" xfId="0" applyNumberFormat="1" applyFont="1" applyFill="1" applyBorder="1" applyAlignment="1">
      <alignment horizontal="center" vertical="center"/>
    </xf>
    <xf numFmtId="49" fontId="8" fillId="5" borderId="3" xfId="0" applyNumberFormat="1" applyFont="1" applyFill="1" applyBorder="1" applyAlignment="1">
      <alignment horizontal="center" vertical="center"/>
    </xf>
    <xf numFmtId="49" fontId="24" fillId="2" borderId="2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center" vertical="center"/>
    </xf>
    <xf numFmtId="49" fontId="24" fillId="4" borderId="7" xfId="0" applyNumberFormat="1" applyFont="1" applyFill="1" applyBorder="1" applyAlignment="1">
      <alignment horizontal="center" vertical="center" wrapText="1"/>
    </xf>
    <xf numFmtId="49" fontId="24" fillId="4" borderId="0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8" fillId="5" borderId="11" xfId="0" applyNumberFormat="1" applyFont="1" applyFill="1" applyBorder="1" applyAlignment="1">
      <alignment horizontal="center" vertical="center"/>
    </xf>
    <xf numFmtId="49" fontId="8" fillId="5" borderId="15" xfId="0" applyNumberFormat="1" applyFont="1" applyFill="1" applyBorder="1" applyAlignment="1">
      <alignment horizontal="center" vertical="center"/>
    </xf>
    <xf numFmtId="49" fontId="24" fillId="4" borderId="2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24" fillId="0" borderId="7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49" fontId="24" fillId="10" borderId="2" xfId="0" applyNumberFormat="1" applyFont="1" applyFill="1" applyBorder="1" applyAlignment="1">
      <alignment horizontal="center" vertical="center" wrapText="1"/>
    </xf>
    <xf numFmtId="49" fontId="24" fillId="9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/>
    </xf>
    <xf numFmtId="49" fontId="28" fillId="7" borderId="7" xfId="0" applyNumberFormat="1" applyFont="1" applyFill="1" applyBorder="1" applyAlignment="1">
      <alignment horizontal="center" vertical="center" wrapText="1"/>
    </xf>
    <xf numFmtId="49" fontId="28" fillId="7" borderId="0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24" fillId="4" borderId="11" xfId="0" applyNumberFormat="1" applyFont="1" applyFill="1" applyBorder="1" applyAlignment="1">
      <alignment horizontal="center" vertical="center" wrapText="1"/>
    </xf>
    <xf numFmtId="49" fontId="24" fillId="4" borderId="15" xfId="0" applyNumberFormat="1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/>
    </xf>
    <xf numFmtId="49" fontId="8" fillId="5" borderId="1" xfId="0" applyNumberFormat="1" applyFont="1" applyFill="1" applyBorder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49" fontId="8" fillId="5" borderId="13" xfId="0" applyNumberFormat="1" applyFont="1" applyFill="1" applyBorder="1" applyAlignment="1">
      <alignment horizontal="center" vertical="center" wrapText="1"/>
    </xf>
    <xf numFmtId="49" fontId="8" fillId="5" borderId="3" xfId="0" applyNumberFormat="1" applyFont="1" applyFill="1" applyBorder="1" applyAlignment="1">
      <alignment horizontal="center" vertical="center" wrapText="1"/>
    </xf>
    <xf numFmtId="49" fontId="24" fillId="4" borderId="11" xfId="0" applyNumberFormat="1" applyFont="1" applyFill="1" applyBorder="1" applyAlignment="1">
      <alignment horizontal="center" vertical="center"/>
    </xf>
    <xf numFmtId="49" fontId="24" fillId="4" borderId="15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/>
    </xf>
    <xf numFmtId="49" fontId="24" fillId="4" borderId="4" xfId="0" applyNumberFormat="1" applyFont="1" applyFill="1" applyBorder="1" applyAlignment="1">
      <alignment horizontal="center" vertical="center" wrapText="1"/>
    </xf>
    <xf numFmtId="49" fontId="24" fillId="4" borderId="1" xfId="0" applyNumberFormat="1" applyFont="1" applyFill="1" applyBorder="1" applyAlignment="1">
      <alignment horizontal="center" vertical="center" wrapText="1"/>
    </xf>
    <xf numFmtId="49" fontId="24" fillId="4" borderId="6" xfId="0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15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8" fillId="5" borderId="7" xfId="0" applyNumberFormat="1" applyFont="1" applyFill="1" applyBorder="1" applyAlignment="1">
      <alignment horizontal="center" vertical="center"/>
    </xf>
    <xf numFmtId="49" fontId="8" fillId="5" borderId="0" xfId="0" applyNumberFormat="1" applyFont="1" applyFill="1" applyBorder="1" applyAlignment="1">
      <alignment horizontal="center" vertical="center"/>
    </xf>
    <xf numFmtId="49" fontId="8" fillId="5" borderId="6" xfId="0" applyNumberFormat="1" applyFont="1" applyFill="1" applyBorder="1" applyAlignment="1">
      <alignment horizontal="center" vertical="center"/>
    </xf>
    <xf numFmtId="49" fontId="4" fillId="18" borderId="11" xfId="0" applyNumberFormat="1" applyFont="1" applyFill="1" applyBorder="1" applyAlignment="1">
      <alignment horizontal="center" vertical="center" wrapText="1"/>
    </xf>
    <xf numFmtId="49" fontId="4" fillId="18" borderId="15" xfId="0" applyNumberFormat="1" applyFont="1" applyFill="1" applyBorder="1" applyAlignment="1">
      <alignment horizontal="center" vertical="center" wrapText="1"/>
    </xf>
    <xf numFmtId="49" fontId="6" fillId="14" borderId="7" xfId="0" applyNumberFormat="1" applyFont="1" applyFill="1" applyBorder="1" applyAlignment="1">
      <alignment horizontal="center" wrapText="1"/>
    </xf>
    <xf numFmtId="49" fontId="6" fillId="14" borderId="0" xfId="0" applyNumberFormat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19" borderId="2" xfId="0" applyFont="1" applyFill="1" applyBorder="1" applyAlignment="1">
      <alignment horizontal="center" vertical="center" textRotation="90"/>
    </xf>
    <xf numFmtId="0" fontId="20" fillId="17" borderId="12" xfId="0" applyFont="1" applyFill="1" applyBorder="1" applyAlignment="1">
      <alignment horizontal="left" vertical="center" textRotation="90"/>
    </xf>
    <xf numFmtId="0" fontId="20" fillId="17" borderId="14" xfId="0" applyFont="1" applyFill="1" applyBorder="1" applyAlignment="1">
      <alignment horizontal="left" vertical="center" textRotation="90"/>
    </xf>
    <xf numFmtId="0" fontId="5" fillId="0" borderId="4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17" fillId="10" borderId="13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horizontal="center" vertical="center"/>
    </xf>
    <xf numFmtId="0" fontId="17" fillId="10" borderId="14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89"/>
    </xf>
    <xf numFmtId="0" fontId="13" fillId="0" borderId="2" xfId="0" applyFont="1" applyFill="1" applyBorder="1" applyAlignment="1">
      <alignment horizontal="center" vertical="center" textRotation="90"/>
    </xf>
    <xf numFmtId="0" fontId="4" fillId="0" borderId="2" xfId="0" applyFont="1" applyFill="1" applyBorder="1" applyAlignment="1">
      <alignment horizontal="center" vertical="center" textRotation="90" wrapText="1"/>
    </xf>
    <xf numFmtId="0" fontId="4" fillId="18" borderId="2" xfId="0" applyFont="1" applyFill="1" applyBorder="1" applyAlignment="1">
      <alignment horizontal="center" vertical="center" textRotation="90" wrapText="1"/>
    </xf>
    <xf numFmtId="0" fontId="13" fillId="18" borderId="10" xfId="0" quotePrefix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7" fillId="10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11" borderId="2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/>
    </xf>
    <xf numFmtId="0" fontId="13" fillId="0" borderId="2" xfId="0" quotePrefix="1" applyFont="1" applyFill="1" applyBorder="1" applyAlignment="1">
      <alignment horizontal="center" vertical="center"/>
    </xf>
    <xf numFmtId="0" fontId="15" fillId="21" borderId="7" xfId="0" applyFont="1" applyFill="1" applyBorder="1" applyAlignment="1">
      <alignment horizontal="center" vertical="center"/>
    </xf>
    <xf numFmtId="0" fontId="15" fillId="21" borderId="0" xfId="0" applyFont="1" applyFill="1" applyBorder="1" applyAlignment="1">
      <alignment horizontal="center" vertical="center"/>
    </xf>
    <xf numFmtId="0" fontId="16" fillId="11" borderId="7" xfId="0" applyFont="1" applyFill="1" applyBorder="1" applyAlignment="1">
      <alignment horizontal="center"/>
    </xf>
    <xf numFmtId="0" fontId="16" fillId="11" borderId="0" xfId="0" applyFont="1" applyFill="1" applyBorder="1" applyAlignment="1">
      <alignment horizontal="center"/>
    </xf>
    <xf numFmtId="49" fontId="27" fillId="7" borderId="7" xfId="0" applyNumberFormat="1" applyFont="1" applyFill="1" applyBorder="1" applyAlignment="1">
      <alignment horizontal="center" vertical="center" wrapText="1"/>
    </xf>
    <xf numFmtId="49" fontId="27" fillId="7" borderId="0" xfId="0" applyNumberFormat="1" applyFont="1" applyFill="1" applyBorder="1" applyAlignment="1">
      <alignment horizontal="center" vertical="center" wrapText="1"/>
    </xf>
    <xf numFmtId="49" fontId="4" fillId="4" borderId="7" xfId="0" applyNumberFormat="1" applyFont="1" applyFill="1" applyBorder="1" applyAlignment="1">
      <alignment horizontal="center" vertical="center" wrapText="1"/>
    </xf>
    <xf numFmtId="49" fontId="4" fillId="4" borderId="0" xfId="0" applyNumberFormat="1" applyFont="1" applyFill="1" applyBorder="1" applyAlignment="1">
      <alignment horizontal="center" vertical="center" wrapText="1"/>
    </xf>
    <xf numFmtId="49" fontId="4" fillId="14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14" borderId="2" xfId="0" applyNumberFormat="1" applyFont="1" applyFill="1" applyBorder="1" applyAlignment="1">
      <alignment horizontal="center" vertical="center"/>
    </xf>
    <xf numFmtId="49" fontId="4" fillId="14" borderId="2" xfId="0" applyNumberFormat="1" applyFont="1" applyFill="1" applyBorder="1" applyAlignment="1">
      <alignment horizont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/>
    </xf>
    <xf numFmtId="49" fontId="4" fillId="5" borderId="7" xfId="0" applyNumberFormat="1" applyFont="1" applyFill="1" applyBorder="1" applyAlignment="1">
      <alignment horizontal="center" vertical="center" wrapText="1"/>
    </xf>
    <xf numFmtId="49" fontId="4" fillId="5" borderId="0" xfId="0" applyNumberFormat="1" applyFont="1" applyFill="1" applyBorder="1" applyAlignment="1">
      <alignment horizontal="center" vertical="center" wrapText="1"/>
    </xf>
    <xf numFmtId="49" fontId="4" fillId="5" borderId="11" xfId="0" applyNumberFormat="1" applyFont="1" applyFill="1" applyBorder="1" applyAlignment="1">
      <alignment horizontal="center" vertical="center" wrapText="1"/>
    </xf>
    <xf numFmtId="49" fontId="4" fillId="5" borderId="15" xfId="0" applyNumberFormat="1" applyFont="1" applyFill="1" applyBorder="1" applyAlignment="1">
      <alignment horizontal="center" vertical="center" wrapText="1"/>
    </xf>
    <xf numFmtId="0" fontId="13" fillId="14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9" fillId="11" borderId="0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/>
    </xf>
    <xf numFmtId="0" fontId="35" fillId="11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center" wrapText="1"/>
    </xf>
  </cellXfs>
  <cellStyles count="4">
    <cellStyle name="Dziesiętny" xfId="2" builtinId="3"/>
    <cellStyle name="Normalny" xfId="0" builtinId="0"/>
    <cellStyle name="Normalny 2" xfId="1" xr:uid="{00000000-0005-0000-0000-000002000000}"/>
    <cellStyle name="Normalny 3" xfId="3" xr:uid="{169B5C24-9F83-475A-AC61-F0167AF9F73D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7.png"/><Relationship Id="rId3" Type="http://schemas.openxmlformats.org/officeDocument/2006/relationships/image" Target="../media/image15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cid:image001.png@01D806F6.B6D3E090" TargetMode="External"/><Relationship Id="rId2" Type="http://schemas.openxmlformats.org/officeDocument/2006/relationships/image" Target="../media/image13.jpeg"/><Relationship Id="rId16" Type="http://schemas.openxmlformats.org/officeDocument/2006/relationships/image" Target="../media/image26.png"/><Relationship Id="rId1" Type="http://schemas.openxmlformats.org/officeDocument/2006/relationships/image" Target="../media/image4.jpeg"/><Relationship Id="rId6" Type="http://schemas.openxmlformats.org/officeDocument/2006/relationships/image" Target="../media/image17.jpeg"/><Relationship Id="rId11" Type="http://schemas.openxmlformats.org/officeDocument/2006/relationships/image" Target="../media/image10.png"/><Relationship Id="rId5" Type="http://schemas.openxmlformats.org/officeDocument/2006/relationships/image" Target="../media/image16.jpeg"/><Relationship Id="rId15" Type="http://schemas.openxmlformats.org/officeDocument/2006/relationships/image" Target="../media/image25.jpg"/><Relationship Id="rId10" Type="http://schemas.openxmlformats.org/officeDocument/2006/relationships/image" Target="../media/image21.png"/><Relationship Id="rId4" Type="http://schemas.openxmlformats.org/officeDocument/2006/relationships/image" Target="../media/image5.jpeg"/><Relationship Id="rId9" Type="http://schemas.openxmlformats.org/officeDocument/2006/relationships/image" Target="../media/image20.png"/><Relationship Id="rId14" Type="http://schemas.openxmlformats.org/officeDocument/2006/relationships/image" Target="../media/image2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34.jpeg"/><Relationship Id="rId4" Type="http://schemas.openxmlformats.org/officeDocument/2006/relationships/image" Target="../media/image3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490713</xdr:colOff>
      <xdr:row>1</xdr:row>
      <xdr:rowOff>177724</xdr:rowOff>
    </xdr:from>
    <xdr:to>
      <xdr:col>4</xdr:col>
      <xdr:colOff>103363</xdr:colOff>
      <xdr:row>1</xdr:row>
      <xdr:rowOff>653974</xdr:rowOff>
    </xdr:to>
    <xdr:pic>
      <xdr:nvPicPr>
        <xdr:cNvPr id="3" name="Picture 1" descr="prof_41a kop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233" y="452044"/>
          <a:ext cx="145161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27215</xdr:colOff>
      <xdr:row>3</xdr:row>
      <xdr:rowOff>330206</xdr:rowOff>
    </xdr:from>
    <xdr:to>
      <xdr:col>14</xdr:col>
      <xdr:colOff>1441764</xdr:colOff>
      <xdr:row>3</xdr:row>
      <xdr:rowOff>919486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90671" y="958518"/>
          <a:ext cx="589280" cy="1441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33495</xdr:colOff>
      <xdr:row>67</xdr:row>
      <xdr:rowOff>174506</xdr:rowOff>
    </xdr:from>
    <xdr:to>
      <xdr:col>14</xdr:col>
      <xdr:colOff>1420335</xdr:colOff>
      <xdr:row>67</xdr:row>
      <xdr:rowOff>768521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616" y="13329473"/>
          <a:ext cx="1386840" cy="594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491490</xdr:colOff>
      <xdr:row>1</xdr:row>
      <xdr:rowOff>95250</xdr:rowOff>
    </xdr:from>
    <xdr:to>
      <xdr:col>4</xdr:col>
      <xdr:colOff>62230</xdr:colOff>
      <xdr:row>1</xdr:row>
      <xdr:rowOff>609600</xdr:rowOff>
    </xdr:to>
    <xdr:pic>
      <xdr:nvPicPr>
        <xdr:cNvPr id="2141" name="Picture 1" descr="prof_42b kopia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730" y="369570"/>
          <a:ext cx="145542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297815</xdr:colOff>
      <xdr:row>1</xdr:row>
      <xdr:rowOff>80645</xdr:rowOff>
    </xdr:from>
    <xdr:to>
      <xdr:col>4</xdr:col>
      <xdr:colOff>23580</xdr:colOff>
      <xdr:row>1</xdr:row>
      <xdr:rowOff>594995</xdr:rowOff>
    </xdr:to>
    <xdr:pic>
      <xdr:nvPicPr>
        <xdr:cNvPr id="3169" name="Picture 1" descr="prof_27b kopia">
          <a:extLst>
            <a:ext uri="{FF2B5EF4-FFF2-40B4-BE49-F238E27FC236}">
              <a16:creationId xmlns:a16="http://schemas.microsoft.com/office/drawing/2014/main" id="{00000000-0008-0000-02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9175" y="354965"/>
          <a:ext cx="147510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434942</xdr:colOff>
      <xdr:row>2</xdr:row>
      <xdr:rowOff>378751</xdr:rowOff>
    </xdr:from>
    <xdr:to>
      <xdr:col>3</xdr:col>
      <xdr:colOff>492727</xdr:colOff>
      <xdr:row>2</xdr:row>
      <xdr:rowOff>1035976</xdr:rowOff>
    </xdr:to>
    <xdr:pic>
      <xdr:nvPicPr>
        <xdr:cNvPr id="10316" name="Picture 1" descr="prof_1a kopia">
          <a:extLst>
            <a:ext uri="{FF2B5EF4-FFF2-40B4-BE49-F238E27FC236}">
              <a16:creationId xmlns:a16="http://schemas.microsoft.com/office/drawing/2014/main" id="{00000000-0008-0000-0300-00004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264" y="921192"/>
          <a:ext cx="145909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125095</xdr:colOff>
      <xdr:row>41</xdr:row>
      <xdr:rowOff>66040</xdr:rowOff>
    </xdr:from>
    <xdr:to>
      <xdr:col>3</xdr:col>
      <xdr:colOff>182880</xdr:colOff>
      <xdr:row>41</xdr:row>
      <xdr:rowOff>1180465</xdr:rowOff>
    </xdr:to>
    <xdr:pic>
      <xdr:nvPicPr>
        <xdr:cNvPr id="10317" name="Picture 2" descr="prof_11 kopia">
          <a:extLst>
            <a:ext uri="{FF2B5EF4-FFF2-40B4-BE49-F238E27FC236}">
              <a16:creationId xmlns:a16="http://schemas.microsoft.com/office/drawing/2014/main" id="{00000000-0008-0000-0300-00004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2375" y="5989320"/>
          <a:ext cx="145986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237490</xdr:colOff>
      <xdr:row>50</xdr:row>
      <xdr:rowOff>107950</xdr:rowOff>
    </xdr:from>
    <xdr:to>
      <xdr:col>3</xdr:col>
      <xdr:colOff>295275</xdr:colOff>
      <xdr:row>50</xdr:row>
      <xdr:rowOff>1136650</xdr:rowOff>
    </xdr:to>
    <xdr:pic>
      <xdr:nvPicPr>
        <xdr:cNvPr id="10318" name="Picture 3" descr="prof_1112 kopia">
          <a:extLst>
            <a:ext uri="{FF2B5EF4-FFF2-40B4-BE49-F238E27FC236}">
              <a16:creationId xmlns:a16="http://schemas.microsoft.com/office/drawing/2014/main" id="{00000000-0008-0000-0300-00004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4770" y="9592310"/>
          <a:ext cx="145986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1739265</xdr:colOff>
      <xdr:row>93</xdr:row>
      <xdr:rowOff>92075</xdr:rowOff>
    </xdr:from>
    <xdr:to>
      <xdr:col>3</xdr:col>
      <xdr:colOff>54180</xdr:colOff>
      <xdr:row>93</xdr:row>
      <xdr:rowOff>1061720</xdr:rowOff>
    </xdr:to>
    <xdr:pic>
      <xdr:nvPicPr>
        <xdr:cNvPr id="10328" name="Picture 13" descr="prof_9010 kopia">
          <a:extLst>
            <a:ext uri="{FF2B5EF4-FFF2-40B4-BE49-F238E27FC236}">
              <a16:creationId xmlns:a16="http://schemas.microsoft.com/office/drawing/2014/main" id="{00000000-0008-0000-0300-00005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305" y="23409275"/>
          <a:ext cx="1459865" cy="969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114599</xdr:colOff>
      <xdr:row>98</xdr:row>
      <xdr:rowOff>98387</xdr:rowOff>
    </xdr:from>
    <xdr:to>
      <xdr:col>3</xdr:col>
      <xdr:colOff>172384</xdr:colOff>
      <xdr:row>99</xdr:row>
      <xdr:rowOff>7919</xdr:rowOff>
    </xdr:to>
    <xdr:pic>
      <xdr:nvPicPr>
        <xdr:cNvPr id="10329" name="Picture 14" descr="prof_9011 kopia">
          <a:extLst>
            <a:ext uri="{FF2B5EF4-FFF2-40B4-BE49-F238E27FC236}">
              <a16:creationId xmlns:a16="http://schemas.microsoft.com/office/drawing/2014/main" id="{00000000-0008-0000-0300-00005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452" y="36713608"/>
          <a:ext cx="1458520" cy="1164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1395998</xdr:colOff>
      <xdr:row>76</xdr:row>
      <xdr:rowOff>232410</xdr:rowOff>
    </xdr:from>
    <xdr:to>
      <xdr:col>3</xdr:col>
      <xdr:colOff>482200</xdr:colOff>
      <xdr:row>76</xdr:row>
      <xdr:rowOff>1032410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70038" y="17448530"/>
          <a:ext cx="1926352" cy="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1619885</xdr:colOff>
      <xdr:row>83</xdr:row>
      <xdr:rowOff>26670</xdr:rowOff>
    </xdr:from>
    <xdr:to>
      <xdr:col>3</xdr:col>
      <xdr:colOff>515587</xdr:colOff>
      <xdr:row>83</xdr:row>
      <xdr:rowOff>740956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3925" y="19396710"/>
          <a:ext cx="1926352" cy="7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82916</xdr:colOff>
      <xdr:row>68</xdr:row>
      <xdr:rowOff>58117</xdr:rowOff>
    </xdr:from>
    <xdr:to>
      <xdr:col>3</xdr:col>
      <xdr:colOff>266807</xdr:colOff>
      <xdr:row>68</xdr:row>
      <xdr:rowOff>1224554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238" y="23860931"/>
          <a:ext cx="1585196" cy="116643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61</xdr:row>
      <xdr:rowOff>199460</xdr:rowOff>
    </xdr:from>
    <xdr:to>
      <xdr:col>3</xdr:col>
      <xdr:colOff>557892</xdr:colOff>
      <xdr:row>62</xdr:row>
      <xdr:rowOff>762199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04" y="21147656"/>
          <a:ext cx="1483177" cy="1018579"/>
        </a:xfrm>
        <a:prstGeom prst="rect">
          <a:avLst/>
        </a:prstGeom>
      </xdr:spPr>
    </xdr:pic>
    <xdr:clientData/>
  </xdr:twoCellAnchor>
  <xdr:twoCellAnchor editAs="oneCell">
    <xdr:from>
      <xdr:col>2</xdr:col>
      <xdr:colOff>79773</xdr:colOff>
      <xdr:row>33</xdr:row>
      <xdr:rowOff>262515</xdr:rowOff>
    </xdr:from>
    <xdr:to>
      <xdr:col>3</xdr:col>
      <xdr:colOff>292554</xdr:colOff>
      <xdr:row>33</xdr:row>
      <xdr:rowOff>891165</xdr:rowOff>
    </xdr:to>
    <xdr:pic>
      <xdr:nvPicPr>
        <xdr:cNvPr id="13" name="Picture 2" descr="prof_1c kopia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827" y="10324997"/>
          <a:ext cx="1614316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1272153</xdr:colOff>
      <xdr:row>88</xdr:row>
      <xdr:rowOff>51661</xdr:rowOff>
    </xdr:from>
    <xdr:to>
      <xdr:col>3</xdr:col>
      <xdr:colOff>450785</xdr:colOff>
      <xdr:row>88</xdr:row>
      <xdr:rowOff>1208963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C47E574-B331-409D-835D-B124D517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46882" y="32139610"/>
          <a:ext cx="2013530" cy="1157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1622425</xdr:colOff>
      <xdr:row>2</xdr:row>
      <xdr:rowOff>66040</xdr:rowOff>
    </xdr:from>
    <xdr:to>
      <xdr:col>3</xdr:col>
      <xdr:colOff>128781</xdr:colOff>
      <xdr:row>2</xdr:row>
      <xdr:rowOff>732790</xdr:rowOff>
    </xdr:to>
    <xdr:pic>
      <xdr:nvPicPr>
        <xdr:cNvPr id="5970" name="Picture 1" descr="prof_1a kopia">
          <a:extLst>
            <a:ext uri="{FF2B5EF4-FFF2-40B4-BE49-F238E27FC236}">
              <a16:creationId xmlns:a16="http://schemas.microsoft.com/office/drawing/2014/main" id="{00000000-0008-0000-0400-00005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5865" y="782320"/>
          <a:ext cx="146304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1258463</xdr:colOff>
      <xdr:row>267</xdr:row>
      <xdr:rowOff>78434</xdr:rowOff>
    </xdr:from>
    <xdr:to>
      <xdr:col>3</xdr:col>
      <xdr:colOff>149795</xdr:colOff>
      <xdr:row>267</xdr:row>
      <xdr:rowOff>807589</xdr:rowOff>
    </xdr:to>
    <xdr:pic>
      <xdr:nvPicPr>
        <xdr:cNvPr id="5971" name="Picture 2" descr="prof_1c kopia">
          <a:extLst>
            <a:ext uri="{FF2B5EF4-FFF2-40B4-BE49-F238E27FC236}">
              <a16:creationId xmlns:a16="http://schemas.microsoft.com/office/drawing/2014/main" id="{00000000-0008-0000-0400-00005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1642" y="38237049"/>
          <a:ext cx="1704871" cy="72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1567180</xdr:colOff>
      <xdr:row>312</xdr:row>
      <xdr:rowOff>150495</xdr:rowOff>
    </xdr:from>
    <xdr:to>
      <xdr:col>3</xdr:col>
      <xdr:colOff>126876</xdr:colOff>
      <xdr:row>312</xdr:row>
      <xdr:rowOff>1093470</xdr:rowOff>
    </xdr:to>
    <xdr:pic>
      <xdr:nvPicPr>
        <xdr:cNvPr id="5972" name="Picture 3" descr="prof_6 kopia">
          <a:extLst>
            <a:ext uri="{FF2B5EF4-FFF2-40B4-BE49-F238E27FC236}">
              <a16:creationId xmlns:a16="http://schemas.microsoft.com/office/drawing/2014/main" id="{00000000-0008-0000-0400-00005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0620" y="47607855"/>
          <a:ext cx="146304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1520190</xdr:colOff>
      <xdr:row>331</xdr:row>
      <xdr:rowOff>70485</xdr:rowOff>
    </xdr:from>
    <xdr:to>
      <xdr:col>3</xdr:col>
      <xdr:colOff>125606</xdr:colOff>
      <xdr:row>331</xdr:row>
      <xdr:rowOff>1184910</xdr:rowOff>
    </xdr:to>
    <xdr:pic>
      <xdr:nvPicPr>
        <xdr:cNvPr id="5973" name="Picture 4" descr="prof_11 kopia">
          <a:extLst>
            <a:ext uri="{FF2B5EF4-FFF2-40B4-BE49-F238E27FC236}">
              <a16:creationId xmlns:a16="http://schemas.microsoft.com/office/drawing/2014/main" id="{00000000-0008-0000-0400-00005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630" y="51469925"/>
          <a:ext cx="146304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1831340</xdr:colOff>
      <xdr:row>346</xdr:row>
      <xdr:rowOff>156845</xdr:rowOff>
    </xdr:from>
    <xdr:to>
      <xdr:col>3</xdr:col>
      <xdr:colOff>131956</xdr:colOff>
      <xdr:row>346</xdr:row>
      <xdr:rowOff>852170</xdr:rowOff>
    </xdr:to>
    <xdr:pic>
      <xdr:nvPicPr>
        <xdr:cNvPr id="5974" name="Picture 5" descr="prof_12 kopia">
          <a:extLst>
            <a:ext uri="{FF2B5EF4-FFF2-40B4-BE49-F238E27FC236}">
              <a16:creationId xmlns:a16="http://schemas.microsoft.com/office/drawing/2014/main" id="{00000000-0008-0000-0400-00005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4780" y="54883685"/>
          <a:ext cx="146304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1336470</xdr:colOff>
      <xdr:row>478</xdr:row>
      <xdr:rowOff>214837</xdr:rowOff>
    </xdr:from>
    <xdr:to>
      <xdr:col>2</xdr:col>
      <xdr:colOff>1298669</xdr:colOff>
      <xdr:row>478</xdr:row>
      <xdr:rowOff>814912</xdr:rowOff>
    </xdr:to>
    <xdr:pic>
      <xdr:nvPicPr>
        <xdr:cNvPr id="5980" name="Picture 11" descr="prof_9050 kopia">
          <a:extLst>
            <a:ext uri="{FF2B5EF4-FFF2-40B4-BE49-F238E27FC236}">
              <a16:creationId xmlns:a16="http://schemas.microsoft.com/office/drawing/2014/main" id="{00000000-0008-0000-0400-00005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1539" y="84436196"/>
          <a:ext cx="144564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1618615</xdr:colOff>
      <xdr:row>460</xdr:row>
      <xdr:rowOff>250190</xdr:rowOff>
    </xdr:from>
    <xdr:to>
      <xdr:col>3</xdr:col>
      <xdr:colOff>598263</xdr:colOff>
      <xdr:row>460</xdr:row>
      <xdr:rowOff>754952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2055" y="78527910"/>
          <a:ext cx="1929527" cy="5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1605915</xdr:colOff>
      <xdr:row>448</xdr:row>
      <xdr:rowOff>120650</xdr:rowOff>
    </xdr:from>
    <xdr:to>
      <xdr:col>3</xdr:col>
      <xdr:colOff>593183</xdr:colOff>
      <xdr:row>448</xdr:row>
      <xdr:rowOff>749221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59355" y="73994010"/>
          <a:ext cx="1929527" cy="6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875069</xdr:colOff>
      <xdr:row>372</xdr:row>
      <xdr:rowOff>88696</xdr:rowOff>
    </xdr:from>
    <xdr:to>
      <xdr:col>2</xdr:col>
      <xdr:colOff>1312465</xdr:colOff>
      <xdr:row>372</xdr:row>
      <xdr:rowOff>812506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0138" y="63451032"/>
          <a:ext cx="1920840" cy="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1573530</xdr:colOff>
      <xdr:row>377</xdr:row>
      <xdr:rowOff>105410</xdr:rowOff>
    </xdr:from>
    <xdr:to>
      <xdr:col>3</xdr:col>
      <xdr:colOff>591278</xdr:colOff>
      <xdr:row>377</xdr:row>
      <xdr:rowOff>838743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26970" y="63803530"/>
          <a:ext cx="1929527" cy="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1315085</xdr:colOff>
      <xdr:row>367</xdr:row>
      <xdr:rowOff>83185</xdr:rowOff>
    </xdr:from>
    <xdr:to>
      <xdr:col>3</xdr:col>
      <xdr:colOff>424273</xdr:colOff>
      <xdr:row>367</xdr:row>
      <xdr:rowOff>797471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68525" y="60260865"/>
          <a:ext cx="1929527" cy="7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1591310</xdr:colOff>
      <xdr:row>361</xdr:row>
      <xdr:rowOff>121920</xdr:rowOff>
    </xdr:from>
    <xdr:to>
      <xdr:col>3</xdr:col>
      <xdr:colOff>593818</xdr:colOff>
      <xdr:row>361</xdr:row>
      <xdr:rowOff>607634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44750" y="58201560"/>
          <a:ext cx="1929527" cy="4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1744345</xdr:colOff>
      <xdr:row>455</xdr:row>
      <xdr:rowOff>223520</xdr:rowOff>
    </xdr:from>
    <xdr:to>
      <xdr:col>3</xdr:col>
      <xdr:colOff>594453</xdr:colOff>
      <xdr:row>455</xdr:row>
      <xdr:rowOff>880663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97785" y="76321920"/>
          <a:ext cx="1929527" cy="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1320800</xdr:colOff>
      <xdr:row>300</xdr:row>
      <xdr:rowOff>97155</xdr:rowOff>
    </xdr:from>
    <xdr:to>
      <xdr:col>3</xdr:col>
      <xdr:colOff>411738</xdr:colOff>
      <xdr:row>300</xdr:row>
      <xdr:rowOff>963931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240" y="43719115"/>
          <a:ext cx="1911277" cy="866776"/>
        </a:xfrm>
        <a:prstGeom prst="rect">
          <a:avLst/>
        </a:prstGeom>
      </xdr:spPr>
    </xdr:pic>
    <xdr:clientData/>
  </xdr:twoCellAnchor>
  <xdr:twoCellAnchor editAs="oneCell">
    <xdr:from>
      <xdr:col>1</xdr:col>
      <xdr:colOff>1579880</xdr:colOff>
      <xdr:row>306</xdr:row>
      <xdr:rowOff>93980</xdr:rowOff>
    </xdr:from>
    <xdr:to>
      <xdr:col>3</xdr:col>
      <xdr:colOff>378791</xdr:colOff>
      <xdr:row>306</xdr:row>
      <xdr:rowOff>930834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320" y="45636180"/>
          <a:ext cx="1710690" cy="836854"/>
        </a:xfrm>
        <a:prstGeom prst="rect">
          <a:avLst/>
        </a:prstGeom>
      </xdr:spPr>
    </xdr:pic>
    <xdr:clientData/>
  </xdr:twoCellAnchor>
  <xdr:twoCellAnchor>
    <xdr:from>
      <xdr:col>1</xdr:col>
      <xdr:colOff>455084</xdr:colOff>
      <xdr:row>468</xdr:row>
      <xdr:rowOff>174624</xdr:rowOff>
    </xdr:from>
    <xdr:to>
      <xdr:col>3</xdr:col>
      <xdr:colOff>411000</xdr:colOff>
      <xdr:row>468</xdr:row>
      <xdr:rowOff>1136183</xdr:rowOff>
    </xdr:to>
    <xdr:pic>
      <xdr:nvPicPr>
        <xdr:cNvPr id="18" name="Obraz 1">
          <a:extLst>
            <a:ext uri="{FF2B5EF4-FFF2-40B4-BE49-F238E27FC236}">
              <a16:creationId xmlns:a16="http://schemas.microsoft.com/office/drawing/2014/main" id="{8519062D-D7D3-4A24-8D8A-4239B46E7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042" y="86063666"/>
          <a:ext cx="2734041" cy="961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1296052</xdr:colOff>
      <xdr:row>473</xdr:row>
      <xdr:rowOff>90210</xdr:rowOff>
    </xdr:from>
    <xdr:to>
      <xdr:col>3</xdr:col>
      <xdr:colOff>58615</xdr:colOff>
      <xdr:row>473</xdr:row>
      <xdr:rowOff>1493354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2ABABC51-72E9-9BDC-9FD6-67A2E587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49231" y="86932159"/>
          <a:ext cx="1576102" cy="14031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1777586</xdr:colOff>
      <xdr:row>4</xdr:row>
      <xdr:rowOff>165160</xdr:rowOff>
    </xdr:from>
    <xdr:to>
      <xdr:col>1</xdr:col>
      <xdr:colOff>4096303</xdr:colOff>
      <xdr:row>4</xdr:row>
      <xdr:rowOff>1320209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958" y="3532137"/>
          <a:ext cx="2318717" cy="1155049"/>
        </a:xfrm>
        <a:prstGeom prst="rect">
          <a:avLst/>
        </a:prstGeom>
      </xdr:spPr>
    </xdr:pic>
    <xdr:clientData/>
  </xdr:twoCellAnchor>
  <xdr:twoCellAnchor editAs="oneCell">
    <xdr:from>
      <xdr:col>1</xdr:col>
      <xdr:colOff>1590454</xdr:colOff>
      <xdr:row>8</xdr:row>
      <xdr:rowOff>180576</xdr:rowOff>
    </xdr:from>
    <xdr:to>
      <xdr:col>1</xdr:col>
      <xdr:colOff>4006203</xdr:colOff>
      <xdr:row>8</xdr:row>
      <xdr:rowOff>1255089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1826" y="6684157"/>
          <a:ext cx="2415749" cy="1074513"/>
        </a:xfrm>
        <a:prstGeom prst="rect">
          <a:avLst/>
        </a:prstGeom>
      </xdr:spPr>
    </xdr:pic>
    <xdr:clientData/>
  </xdr:twoCellAnchor>
  <xdr:twoCellAnchor editAs="oneCell">
    <xdr:from>
      <xdr:col>1</xdr:col>
      <xdr:colOff>1715699</xdr:colOff>
      <xdr:row>26</xdr:row>
      <xdr:rowOff>66454</xdr:rowOff>
    </xdr:from>
    <xdr:to>
      <xdr:col>1</xdr:col>
      <xdr:colOff>3910433</xdr:colOff>
      <xdr:row>26</xdr:row>
      <xdr:rowOff>1178974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7071" y="12683756"/>
          <a:ext cx="2194734" cy="1112520"/>
        </a:xfrm>
        <a:prstGeom prst="rect">
          <a:avLst/>
        </a:prstGeom>
      </xdr:spPr>
    </xdr:pic>
    <xdr:clientData/>
  </xdr:twoCellAnchor>
  <xdr:twoCellAnchor editAs="oneCell">
    <xdr:from>
      <xdr:col>1</xdr:col>
      <xdr:colOff>1979065</xdr:colOff>
      <xdr:row>34</xdr:row>
      <xdr:rowOff>24630</xdr:rowOff>
    </xdr:from>
    <xdr:to>
      <xdr:col>1</xdr:col>
      <xdr:colOff>4120471</xdr:colOff>
      <xdr:row>34</xdr:row>
      <xdr:rowOff>1358246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437" y="16956979"/>
          <a:ext cx="2141406" cy="1333616"/>
        </a:xfrm>
        <a:prstGeom prst="rect">
          <a:avLst/>
        </a:prstGeom>
      </xdr:spPr>
    </xdr:pic>
    <xdr:clientData/>
  </xdr:twoCellAnchor>
  <xdr:twoCellAnchor editAs="oneCell">
    <xdr:from>
      <xdr:col>1</xdr:col>
      <xdr:colOff>1633515</xdr:colOff>
      <xdr:row>39</xdr:row>
      <xdr:rowOff>228600</xdr:rowOff>
    </xdr:from>
    <xdr:to>
      <xdr:col>1</xdr:col>
      <xdr:colOff>4293126</xdr:colOff>
      <xdr:row>39</xdr:row>
      <xdr:rowOff>1501250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4887" y="21094995"/>
          <a:ext cx="2659611" cy="1272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1417320</xdr:colOff>
      <xdr:row>2</xdr:row>
      <xdr:rowOff>312420</xdr:rowOff>
    </xdr:from>
    <xdr:to>
      <xdr:col>1</xdr:col>
      <xdr:colOff>3109107</xdr:colOff>
      <xdr:row>2</xdr:row>
      <xdr:rowOff>784945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5020" y="1363980"/>
          <a:ext cx="1691787" cy="472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1125220</xdr:colOff>
      <xdr:row>2</xdr:row>
      <xdr:rowOff>248920</xdr:rowOff>
    </xdr:from>
    <xdr:to>
      <xdr:col>2</xdr:col>
      <xdr:colOff>756690</xdr:colOff>
      <xdr:row>2</xdr:row>
      <xdr:rowOff>812799</xdr:rowOff>
    </xdr:to>
    <xdr:pic>
      <xdr:nvPicPr>
        <xdr:cNvPr id="2" name="Picture 1" descr="lamelka kopi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" y="756920"/>
          <a:ext cx="1185545" cy="563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104</xdr:row>
      <xdr:rowOff>88900</xdr:rowOff>
    </xdr:from>
    <xdr:to>
      <xdr:col>2</xdr:col>
      <xdr:colOff>732560</xdr:colOff>
      <xdr:row>104</xdr:row>
      <xdr:rowOff>690880</xdr:rowOff>
    </xdr:to>
    <xdr:pic>
      <xdr:nvPicPr>
        <xdr:cNvPr id="3" name="Picture 2" descr="polelastyczna2 kopi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310" y="23172420"/>
          <a:ext cx="1162685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1029970</xdr:colOff>
      <xdr:row>117</xdr:row>
      <xdr:rowOff>101600</xdr:rowOff>
    </xdr:from>
    <xdr:to>
      <xdr:col>2</xdr:col>
      <xdr:colOff>669060</xdr:colOff>
      <xdr:row>117</xdr:row>
      <xdr:rowOff>581660</xdr:rowOff>
    </xdr:to>
    <xdr:pic>
      <xdr:nvPicPr>
        <xdr:cNvPr id="4" name="Picture 3" descr="cbs kopia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330" y="26080720"/>
          <a:ext cx="1193165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123</xdr:row>
      <xdr:rowOff>104140</xdr:rowOff>
    </xdr:from>
    <xdr:to>
      <xdr:col>3</xdr:col>
      <xdr:colOff>178205</xdr:colOff>
      <xdr:row>123</xdr:row>
      <xdr:rowOff>1103029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960" y="27912060"/>
          <a:ext cx="2006600" cy="998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487680</xdr:colOff>
      <xdr:row>1</xdr:row>
      <xdr:rowOff>308610</xdr:rowOff>
    </xdr:from>
    <xdr:to>
      <xdr:col>1</xdr:col>
      <xdr:colOff>1329209</xdr:colOff>
      <xdr:row>1</xdr:row>
      <xdr:rowOff>1748610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654050"/>
          <a:ext cx="146636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8"/>
  <sheetViews>
    <sheetView tabSelected="1" zoomScale="121" zoomScaleNormal="121" workbookViewId="0">
      <selection activeCell="K10" sqref="K10"/>
    </sheetView>
  </sheetViews>
  <sheetFormatPr defaultColWidth="11.6640625" defaultRowHeight="10.199999999999999" x14ac:dyDescent="0.25"/>
  <cols>
    <col min="1" max="1" width="7.5546875" style="113" bestFit="1" customWidth="1"/>
    <col min="2" max="2" width="17.88671875" style="74" customWidth="1"/>
    <col min="3" max="3" width="14.109375" style="74" bestFit="1" customWidth="1"/>
    <col min="4" max="4" width="12.6640625" style="74" customWidth="1"/>
    <col min="5" max="5" width="15.88671875" style="74" customWidth="1"/>
    <col min="6" max="6" width="0" style="74" hidden="1" customWidth="1"/>
    <col min="7" max="7" width="0" style="216" hidden="1" customWidth="1"/>
    <col min="8" max="8" width="11.6640625" style="74"/>
    <col min="9" max="9" width="14.77734375" style="32" customWidth="1"/>
    <col min="10" max="10" width="42" style="32" customWidth="1"/>
    <col min="11" max="11" width="30.77734375" style="32" customWidth="1"/>
    <col min="12" max="16384" width="11.6640625" style="32"/>
  </cols>
  <sheetData>
    <row r="1" spans="1:8" s="1" customFormat="1" ht="21.9" customHeight="1" x14ac:dyDescent="0.25">
      <c r="A1" s="343" t="s">
        <v>466</v>
      </c>
      <c r="B1" s="344"/>
      <c r="C1" s="344"/>
      <c r="D1" s="344"/>
      <c r="E1" s="344"/>
      <c r="F1" s="344"/>
      <c r="G1" s="344"/>
      <c r="H1" s="344"/>
    </row>
    <row r="2" spans="1:8" s="1" customFormat="1" ht="66" customHeight="1" x14ac:dyDescent="0.25">
      <c r="A2" s="345"/>
      <c r="B2" s="345"/>
      <c r="C2" s="345"/>
      <c r="D2" s="345"/>
      <c r="E2" s="345"/>
      <c r="F2" s="345"/>
      <c r="G2" s="345"/>
      <c r="H2" s="345"/>
    </row>
    <row r="3" spans="1:8" s="1" customFormat="1" ht="21.9" customHeight="1" x14ac:dyDescent="0.25">
      <c r="A3" s="346" t="s">
        <v>467</v>
      </c>
      <c r="B3" s="346"/>
      <c r="C3" s="346"/>
      <c r="D3" s="346"/>
      <c r="E3" s="346"/>
      <c r="F3" s="346"/>
      <c r="G3" s="346"/>
      <c r="H3" s="346"/>
    </row>
    <row r="4" spans="1:8" s="1" customFormat="1" x14ac:dyDescent="0.25">
      <c r="A4" s="347" t="s">
        <v>468</v>
      </c>
      <c r="B4" s="347"/>
      <c r="C4" s="347"/>
      <c r="D4" s="347"/>
      <c r="E4" s="347"/>
      <c r="F4" s="347"/>
      <c r="G4" s="347"/>
      <c r="H4" s="347"/>
    </row>
    <row r="5" spans="1:8" s="1" customFormat="1" ht="20.399999999999999" x14ac:dyDescent="0.25">
      <c r="A5" s="106" t="s">
        <v>71</v>
      </c>
      <c r="B5" s="44" t="s">
        <v>77</v>
      </c>
      <c r="C5" s="44" t="s">
        <v>72</v>
      </c>
      <c r="D5" s="44" t="s">
        <v>73</v>
      </c>
      <c r="E5" s="44" t="s">
        <v>74</v>
      </c>
      <c r="F5" s="101" t="s">
        <v>1138</v>
      </c>
      <c r="G5" s="159" t="s">
        <v>1177</v>
      </c>
      <c r="H5" s="159" t="s">
        <v>1186</v>
      </c>
    </row>
    <row r="6" spans="1:8" ht="10.8" customHeight="1" x14ac:dyDescent="0.25">
      <c r="A6" s="107" t="s">
        <v>249</v>
      </c>
      <c r="B6" s="19" t="s">
        <v>927</v>
      </c>
      <c r="C6" s="19" t="s">
        <v>919</v>
      </c>
      <c r="D6" s="19">
        <v>80</v>
      </c>
      <c r="E6" s="19">
        <v>25</v>
      </c>
      <c r="F6" s="158">
        <v>3.76</v>
      </c>
      <c r="G6" s="158">
        <f>ROUND(F6*1.06,2)</f>
        <v>3.99</v>
      </c>
      <c r="H6" s="19">
        <f>ROUND(G6*1.032,2)</f>
        <v>4.12</v>
      </c>
    </row>
    <row r="7" spans="1:8" ht="10.8" customHeight="1" x14ac:dyDescent="0.25">
      <c r="A7" s="107" t="s">
        <v>250</v>
      </c>
      <c r="B7" s="20" t="s">
        <v>928</v>
      </c>
      <c r="C7" s="20" t="s">
        <v>919</v>
      </c>
      <c r="D7" s="20">
        <v>80</v>
      </c>
      <c r="E7" s="20">
        <v>25</v>
      </c>
      <c r="F7" s="158">
        <v>3.95</v>
      </c>
      <c r="G7" s="158">
        <f t="shared" ref="G7:G70" si="0">ROUND(F7*1.06,2)</f>
        <v>4.1900000000000004</v>
      </c>
      <c r="H7" s="19">
        <f t="shared" ref="H7:H12" si="1">ROUND(G7*1.032,2)</f>
        <v>4.32</v>
      </c>
    </row>
    <row r="8" spans="1:8" ht="10.8" customHeight="1" x14ac:dyDescent="0.25">
      <c r="A8" s="107" t="s">
        <v>251</v>
      </c>
      <c r="B8" s="19" t="s">
        <v>929</v>
      </c>
      <c r="C8" s="20" t="s">
        <v>919</v>
      </c>
      <c r="D8" s="19">
        <v>80</v>
      </c>
      <c r="E8" s="19">
        <v>25</v>
      </c>
      <c r="F8" s="158">
        <v>4</v>
      </c>
      <c r="G8" s="158">
        <f t="shared" si="0"/>
        <v>4.24</v>
      </c>
      <c r="H8" s="19">
        <f t="shared" si="1"/>
        <v>4.38</v>
      </c>
    </row>
    <row r="9" spans="1:8" ht="10.8" customHeight="1" x14ac:dyDescent="0.25">
      <c r="A9" s="108" t="s">
        <v>384</v>
      </c>
      <c r="B9" s="33" t="s">
        <v>930</v>
      </c>
      <c r="C9" s="33" t="s">
        <v>931</v>
      </c>
      <c r="D9" s="33">
        <v>80</v>
      </c>
      <c r="E9" s="33">
        <v>25</v>
      </c>
      <c r="F9" s="160">
        <v>5.05</v>
      </c>
      <c r="G9" s="160">
        <f t="shared" si="0"/>
        <v>5.35</v>
      </c>
      <c r="H9" s="21">
        <f t="shared" si="1"/>
        <v>5.52</v>
      </c>
    </row>
    <row r="10" spans="1:8" ht="10.8" customHeight="1" x14ac:dyDescent="0.25">
      <c r="A10" s="107" t="s">
        <v>252</v>
      </c>
      <c r="B10" s="19" t="s">
        <v>932</v>
      </c>
      <c r="C10" s="19" t="s">
        <v>934</v>
      </c>
      <c r="D10" s="19">
        <v>80</v>
      </c>
      <c r="E10" s="19">
        <v>25</v>
      </c>
      <c r="F10" s="158">
        <v>6.22</v>
      </c>
      <c r="G10" s="158">
        <f t="shared" si="0"/>
        <v>6.59</v>
      </c>
      <c r="H10" s="158">
        <f t="shared" si="1"/>
        <v>6.8</v>
      </c>
    </row>
    <row r="11" spans="1:8" s="1" customFormat="1" ht="10.8" customHeight="1" x14ac:dyDescent="0.25">
      <c r="A11" s="107" t="s">
        <v>253</v>
      </c>
      <c r="B11" s="20" t="s">
        <v>933</v>
      </c>
      <c r="C11" s="20" t="s">
        <v>934</v>
      </c>
      <c r="D11" s="20">
        <v>80</v>
      </c>
      <c r="E11" s="20">
        <v>25</v>
      </c>
      <c r="F11" s="158">
        <v>8.25</v>
      </c>
      <c r="G11" s="158">
        <f t="shared" si="0"/>
        <v>8.75</v>
      </c>
      <c r="H11" s="19">
        <f t="shared" si="1"/>
        <v>9.0299999999999994</v>
      </c>
    </row>
    <row r="12" spans="1:8" s="1" customFormat="1" ht="10.8" customHeight="1" x14ac:dyDescent="0.25">
      <c r="A12" s="107" t="s">
        <v>254</v>
      </c>
      <c r="B12" s="20" t="s">
        <v>935</v>
      </c>
      <c r="C12" s="20" t="s">
        <v>934</v>
      </c>
      <c r="D12" s="20">
        <v>80</v>
      </c>
      <c r="E12" s="20">
        <v>25</v>
      </c>
      <c r="F12" s="158">
        <v>8.76</v>
      </c>
      <c r="G12" s="158">
        <f t="shared" si="0"/>
        <v>9.2899999999999991</v>
      </c>
      <c r="H12" s="19">
        <f t="shared" si="1"/>
        <v>9.59</v>
      </c>
    </row>
    <row r="13" spans="1:8" s="1" customFormat="1" ht="10.8" customHeight="1" x14ac:dyDescent="0.25">
      <c r="A13" s="107" t="s">
        <v>255</v>
      </c>
      <c r="B13" s="20" t="s">
        <v>936</v>
      </c>
      <c r="C13" s="20" t="s">
        <v>934</v>
      </c>
      <c r="D13" s="20">
        <v>80</v>
      </c>
      <c r="E13" s="20">
        <v>10</v>
      </c>
      <c r="F13" s="158">
        <v>15.49</v>
      </c>
      <c r="G13" s="158">
        <f t="shared" si="0"/>
        <v>16.420000000000002</v>
      </c>
      <c r="H13" s="19">
        <f>ROUND(G13*1.054,2)</f>
        <v>17.309999999999999</v>
      </c>
    </row>
    <row r="14" spans="1:8" ht="10.8" customHeight="1" x14ac:dyDescent="0.25">
      <c r="A14" s="109" t="s">
        <v>256</v>
      </c>
      <c r="B14" s="33" t="s">
        <v>76</v>
      </c>
      <c r="C14" s="33" t="s">
        <v>934</v>
      </c>
      <c r="D14" s="33">
        <v>80</v>
      </c>
      <c r="E14" s="33">
        <v>10</v>
      </c>
      <c r="F14" s="160">
        <v>22.33</v>
      </c>
      <c r="G14" s="160">
        <f t="shared" si="0"/>
        <v>23.67</v>
      </c>
      <c r="H14" s="21">
        <f t="shared" ref="H14:H17" si="2">ROUND(G14*1.054,2)</f>
        <v>24.95</v>
      </c>
    </row>
    <row r="15" spans="1:8" s="1" customFormat="1" ht="10.8" customHeight="1" x14ac:dyDescent="0.25">
      <c r="A15" s="107" t="s">
        <v>257</v>
      </c>
      <c r="B15" s="20" t="s">
        <v>78</v>
      </c>
      <c r="C15" s="20" t="s">
        <v>934</v>
      </c>
      <c r="D15" s="20">
        <v>80</v>
      </c>
      <c r="E15" s="20">
        <v>10</v>
      </c>
      <c r="F15" s="158">
        <v>22.33</v>
      </c>
      <c r="G15" s="158">
        <f t="shared" si="0"/>
        <v>23.67</v>
      </c>
      <c r="H15" s="19">
        <f t="shared" si="2"/>
        <v>24.95</v>
      </c>
    </row>
    <row r="16" spans="1:8" s="1" customFormat="1" ht="10.8" customHeight="1" x14ac:dyDescent="0.25">
      <c r="A16" s="107" t="s">
        <v>258</v>
      </c>
      <c r="B16" s="20" t="s">
        <v>937</v>
      </c>
      <c r="C16" s="20" t="s">
        <v>934</v>
      </c>
      <c r="D16" s="20">
        <v>80</v>
      </c>
      <c r="E16" s="20">
        <v>10</v>
      </c>
      <c r="F16" s="158">
        <v>30.07</v>
      </c>
      <c r="G16" s="158">
        <f t="shared" si="0"/>
        <v>31.87</v>
      </c>
      <c r="H16" s="19">
        <f t="shared" si="2"/>
        <v>33.590000000000003</v>
      </c>
    </row>
    <row r="17" spans="1:8" ht="10.8" customHeight="1" x14ac:dyDescent="0.25">
      <c r="A17" s="109" t="s">
        <v>259</v>
      </c>
      <c r="B17" s="33" t="s">
        <v>938</v>
      </c>
      <c r="C17" s="33" t="s">
        <v>934</v>
      </c>
      <c r="D17" s="33">
        <v>80</v>
      </c>
      <c r="E17" s="33">
        <v>5</v>
      </c>
      <c r="F17" s="160">
        <v>125.98</v>
      </c>
      <c r="G17" s="160">
        <f t="shared" si="0"/>
        <v>133.54</v>
      </c>
      <c r="H17" s="21">
        <f t="shared" si="2"/>
        <v>140.75</v>
      </c>
    </row>
    <row r="18" spans="1:8" ht="13.2" customHeight="1" x14ac:dyDescent="0.25">
      <c r="A18" s="338" t="s">
        <v>351</v>
      </c>
      <c r="B18" s="338"/>
      <c r="C18" s="338"/>
      <c r="D18" s="338"/>
      <c r="E18" s="338"/>
      <c r="F18" s="338"/>
      <c r="G18" s="338"/>
      <c r="H18" s="338"/>
    </row>
    <row r="19" spans="1:8" ht="20.399999999999999" x14ac:dyDescent="0.25">
      <c r="A19" s="110" t="s">
        <v>71</v>
      </c>
      <c r="B19" s="44" t="s">
        <v>77</v>
      </c>
      <c r="C19" s="44" t="s">
        <v>72</v>
      </c>
      <c r="D19" s="44" t="s">
        <v>73</v>
      </c>
      <c r="E19" s="44" t="s">
        <v>74</v>
      </c>
      <c r="F19" s="101" t="s">
        <v>1138</v>
      </c>
      <c r="G19" s="159" t="s">
        <v>1177</v>
      </c>
      <c r="H19" s="159" t="s">
        <v>1186</v>
      </c>
    </row>
    <row r="20" spans="1:8" ht="12.6" customHeight="1" x14ac:dyDescent="0.25">
      <c r="A20" s="109" t="s">
        <v>260</v>
      </c>
      <c r="B20" s="33" t="s">
        <v>928</v>
      </c>
      <c r="C20" s="33" t="s">
        <v>939</v>
      </c>
      <c r="D20" s="33">
        <v>80</v>
      </c>
      <c r="E20" s="33">
        <v>25</v>
      </c>
      <c r="F20" s="160">
        <v>3.95</v>
      </c>
      <c r="G20" s="160">
        <f t="shared" si="0"/>
        <v>4.1900000000000004</v>
      </c>
      <c r="H20" s="21">
        <f>ROUND(G20*1.032,2)</f>
        <v>4.32</v>
      </c>
    </row>
    <row r="21" spans="1:8" ht="12.6" customHeight="1" x14ac:dyDescent="0.25">
      <c r="A21" s="109" t="s">
        <v>261</v>
      </c>
      <c r="B21" s="33" t="s">
        <v>942</v>
      </c>
      <c r="C21" s="33" t="s">
        <v>940</v>
      </c>
      <c r="D21" s="33">
        <v>80</v>
      </c>
      <c r="E21" s="33">
        <v>25</v>
      </c>
      <c r="F21" s="160">
        <v>5.1100000000000003</v>
      </c>
      <c r="G21" s="160">
        <f t="shared" si="0"/>
        <v>5.42</v>
      </c>
      <c r="H21" s="21">
        <f t="shared" ref="H21:H24" si="3">ROUND(G21*1.032,2)</f>
        <v>5.59</v>
      </c>
    </row>
    <row r="22" spans="1:8" s="1" customFormat="1" ht="12.6" customHeight="1" x14ac:dyDescent="0.25">
      <c r="A22" s="107" t="s">
        <v>262</v>
      </c>
      <c r="B22" s="20" t="s">
        <v>943</v>
      </c>
      <c r="C22" s="20" t="s">
        <v>941</v>
      </c>
      <c r="D22" s="20">
        <v>80</v>
      </c>
      <c r="E22" s="20">
        <v>25</v>
      </c>
      <c r="F22" s="158">
        <v>7.29</v>
      </c>
      <c r="G22" s="158">
        <f t="shared" si="0"/>
        <v>7.73</v>
      </c>
      <c r="H22" s="19">
        <f t="shared" si="3"/>
        <v>7.98</v>
      </c>
    </row>
    <row r="23" spans="1:8" s="1" customFormat="1" ht="12.6" customHeight="1" x14ac:dyDescent="0.25">
      <c r="A23" s="107" t="s">
        <v>263</v>
      </c>
      <c r="B23" s="19" t="s">
        <v>933</v>
      </c>
      <c r="C23" s="19" t="s">
        <v>940</v>
      </c>
      <c r="D23" s="19">
        <v>80</v>
      </c>
      <c r="E23" s="19">
        <v>25</v>
      </c>
      <c r="F23" s="158">
        <v>8.25</v>
      </c>
      <c r="G23" s="158">
        <f t="shared" si="0"/>
        <v>8.75</v>
      </c>
      <c r="H23" s="19">
        <f t="shared" si="3"/>
        <v>9.0299999999999994</v>
      </c>
    </row>
    <row r="24" spans="1:8" s="1" customFormat="1" ht="12.6" customHeight="1" x14ac:dyDescent="0.25">
      <c r="A24" s="109" t="s">
        <v>264</v>
      </c>
      <c r="B24" s="21" t="s">
        <v>935</v>
      </c>
      <c r="C24" s="21" t="s">
        <v>940</v>
      </c>
      <c r="D24" s="21">
        <v>80</v>
      </c>
      <c r="E24" s="21">
        <v>25</v>
      </c>
      <c r="F24" s="160">
        <v>8.76</v>
      </c>
      <c r="G24" s="160">
        <f t="shared" si="0"/>
        <v>9.2899999999999991</v>
      </c>
      <c r="H24" s="21">
        <f t="shared" si="3"/>
        <v>9.59</v>
      </c>
    </row>
    <row r="25" spans="1:8" s="1" customFormat="1" ht="12.6" customHeight="1" x14ac:dyDescent="0.25">
      <c r="A25" s="107" t="s">
        <v>265</v>
      </c>
      <c r="B25" s="20" t="s">
        <v>936</v>
      </c>
      <c r="C25" s="20" t="s">
        <v>940</v>
      </c>
      <c r="D25" s="20">
        <v>80</v>
      </c>
      <c r="E25" s="20">
        <v>10</v>
      </c>
      <c r="F25" s="158">
        <v>15.49</v>
      </c>
      <c r="G25" s="158">
        <f t="shared" si="0"/>
        <v>16.420000000000002</v>
      </c>
      <c r="H25" s="19">
        <f t="shared" ref="H25:H27" si="4">ROUND(G25*1.054,2)</f>
        <v>17.309999999999999</v>
      </c>
    </row>
    <row r="26" spans="1:8" s="1" customFormat="1" ht="12.6" customHeight="1" x14ac:dyDescent="0.25">
      <c r="A26" s="107" t="s">
        <v>267</v>
      </c>
      <c r="B26" s="20" t="s">
        <v>78</v>
      </c>
      <c r="C26" s="20" t="s">
        <v>940</v>
      </c>
      <c r="D26" s="20">
        <v>80</v>
      </c>
      <c r="E26" s="20">
        <v>10</v>
      </c>
      <c r="F26" s="158">
        <v>22.33</v>
      </c>
      <c r="G26" s="158">
        <f t="shared" si="0"/>
        <v>23.67</v>
      </c>
      <c r="H26" s="19">
        <f t="shared" si="4"/>
        <v>24.95</v>
      </c>
    </row>
    <row r="27" spans="1:8" s="1" customFormat="1" ht="12.6" customHeight="1" x14ac:dyDescent="0.25">
      <c r="A27" s="107" t="s">
        <v>266</v>
      </c>
      <c r="B27" s="20" t="s">
        <v>937</v>
      </c>
      <c r="C27" s="20" t="s">
        <v>940</v>
      </c>
      <c r="D27" s="20">
        <v>80</v>
      </c>
      <c r="E27" s="20">
        <v>10</v>
      </c>
      <c r="F27" s="158">
        <v>30.07</v>
      </c>
      <c r="G27" s="158">
        <f t="shared" si="0"/>
        <v>31.87</v>
      </c>
      <c r="H27" s="19">
        <f t="shared" si="4"/>
        <v>33.590000000000003</v>
      </c>
    </row>
    <row r="28" spans="1:8" s="71" customFormat="1" ht="13.2" customHeight="1" x14ac:dyDescent="0.25">
      <c r="A28" s="342" t="s">
        <v>1061</v>
      </c>
      <c r="B28" s="342"/>
      <c r="C28" s="342"/>
      <c r="D28" s="342"/>
      <c r="E28" s="342"/>
      <c r="F28" s="342"/>
      <c r="G28" s="342"/>
      <c r="H28" s="342"/>
    </row>
    <row r="29" spans="1:8" ht="20.399999999999999" customHeight="1" x14ac:dyDescent="0.25">
      <c r="A29" s="106" t="s">
        <v>71</v>
      </c>
      <c r="B29" s="44" t="s">
        <v>77</v>
      </c>
      <c r="C29" s="44" t="s">
        <v>72</v>
      </c>
      <c r="D29" s="44" t="s">
        <v>73</v>
      </c>
      <c r="E29" s="44" t="s">
        <v>74</v>
      </c>
      <c r="F29" s="101" t="s">
        <v>1138</v>
      </c>
      <c r="G29" s="159" t="s">
        <v>1177</v>
      </c>
      <c r="H29" s="159" t="s">
        <v>1186</v>
      </c>
    </row>
    <row r="30" spans="1:8" s="1" customFormat="1" ht="12.6" customHeight="1" x14ac:dyDescent="0.25">
      <c r="A30" s="107" t="s">
        <v>268</v>
      </c>
      <c r="B30" s="20" t="s">
        <v>944</v>
      </c>
      <c r="C30" s="20" t="s">
        <v>79</v>
      </c>
      <c r="D30" s="20">
        <v>80</v>
      </c>
      <c r="E30" s="20">
        <v>25</v>
      </c>
      <c r="F30" s="158">
        <v>3.45</v>
      </c>
      <c r="G30" s="158">
        <f t="shared" si="0"/>
        <v>3.66</v>
      </c>
      <c r="H30" s="19">
        <f t="shared" ref="H30:H42" si="5">ROUND(G30*1.032,2)</f>
        <v>3.78</v>
      </c>
    </row>
    <row r="31" spans="1:8" s="1" customFormat="1" ht="12.6" customHeight="1" x14ac:dyDescent="0.25">
      <c r="A31" s="109" t="s">
        <v>269</v>
      </c>
      <c r="B31" s="33" t="s">
        <v>945</v>
      </c>
      <c r="C31" s="33" t="s">
        <v>948</v>
      </c>
      <c r="D31" s="33">
        <v>80</v>
      </c>
      <c r="E31" s="33">
        <v>25</v>
      </c>
      <c r="F31" s="160">
        <v>3.61</v>
      </c>
      <c r="G31" s="160">
        <f t="shared" si="0"/>
        <v>3.83</v>
      </c>
      <c r="H31" s="21">
        <f t="shared" si="5"/>
        <v>3.95</v>
      </c>
    </row>
    <row r="32" spans="1:8" s="1" customFormat="1" ht="12.6" customHeight="1" x14ac:dyDescent="0.25">
      <c r="A32" s="107" t="s">
        <v>915</v>
      </c>
      <c r="B32" s="20" t="s">
        <v>946</v>
      </c>
      <c r="C32" s="20" t="s">
        <v>949</v>
      </c>
      <c r="D32" s="20">
        <v>80</v>
      </c>
      <c r="E32" s="20">
        <v>25</v>
      </c>
      <c r="F32" s="158">
        <v>3.69</v>
      </c>
      <c r="G32" s="158">
        <f t="shared" si="0"/>
        <v>3.91</v>
      </c>
      <c r="H32" s="19">
        <f t="shared" si="5"/>
        <v>4.04</v>
      </c>
    </row>
    <row r="33" spans="1:8" s="1" customFormat="1" ht="24.6" customHeight="1" x14ac:dyDescent="0.25">
      <c r="A33" s="107" t="s">
        <v>1150</v>
      </c>
      <c r="B33" s="20" t="s">
        <v>946</v>
      </c>
      <c r="C33" s="96" t="s">
        <v>1152</v>
      </c>
      <c r="D33" s="20">
        <v>80</v>
      </c>
      <c r="E33" s="20" t="s">
        <v>1151</v>
      </c>
      <c r="F33" s="158">
        <v>368.29</v>
      </c>
      <c r="G33" s="158">
        <f t="shared" si="0"/>
        <v>390.39</v>
      </c>
      <c r="H33" s="19">
        <f t="shared" si="5"/>
        <v>402.88</v>
      </c>
    </row>
    <row r="34" spans="1:8" s="1" customFormat="1" ht="12.6" customHeight="1" x14ac:dyDescent="0.25">
      <c r="A34" s="107" t="s">
        <v>270</v>
      </c>
      <c r="B34" s="20" t="s">
        <v>947</v>
      </c>
      <c r="C34" s="20" t="s">
        <v>950</v>
      </c>
      <c r="D34" s="20">
        <v>80</v>
      </c>
      <c r="E34" s="20">
        <v>25</v>
      </c>
      <c r="F34" s="158">
        <v>3.49</v>
      </c>
      <c r="G34" s="158">
        <f t="shared" si="0"/>
        <v>3.7</v>
      </c>
      <c r="H34" s="19">
        <f t="shared" si="5"/>
        <v>3.82</v>
      </c>
    </row>
    <row r="35" spans="1:8" s="1" customFormat="1" ht="23.4" x14ac:dyDescent="0.25">
      <c r="A35" s="107" t="s">
        <v>916</v>
      </c>
      <c r="B35" s="19" t="s">
        <v>946</v>
      </c>
      <c r="C35" s="19" t="s">
        <v>950</v>
      </c>
      <c r="D35" s="20">
        <v>80</v>
      </c>
      <c r="E35" s="199" t="s">
        <v>1037</v>
      </c>
      <c r="F35" s="158">
        <v>31.13</v>
      </c>
      <c r="G35" s="158">
        <f t="shared" si="0"/>
        <v>33</v>
      </c>
      <c r="H35" s="19">
        <f t="shared" si="5"/>
        <v>34.06</v>
      </c>
    </row>
    <row r="36" spans="1:8" s="1" customFormat="1" ht="13.2" customHeight="1" x14ac:dyDescent="0.25">
      <c r="A36" s="107" t="s">
        <v>847</v>
      </c>
      <c r="B36" s="19" t="s">
        <v>951</v>
      </c>
      <c r="C36" s="19" t="s">
        <v>950</v>
      </c>
      <c r="D36" s="19">
        <v>80</v>
      </c>
      <c r="E36" s="19">
        <v>25</v>
      </c>
      <c r="F36" s="158">
        <v>3.76</v>
      </c>
      <c r="G36" s="158">
        <f t="shared" si="0"/>
        <v>3.99</v>
      </c>
      <c r="H36" s="19">
        <f t="shared" si="5"/>
        <v>4.12</v>
      </c>
    </row>
    <row r="37" spans="1:8" s="1" customFormat="1" ht="13.2" customHeight="1" x14ac:dyDescent="0.25">
      <c r="A37" s="107" t="s">
        <v>271</v>
      </c>
      <c r="B37" s="19" t="s">
        <v>952</v>
      </c>
      <c r="C37" s="19" t="s">
        <v>948</v>
      </c>
      <c r="D37" s="19">
        <v>80</v>
      </c>
      <c r="E37" s="19">
        <v>25</v>
      </c>
      <c r="F37" s="158">
        <v>3.98</v>
      </c>
      <c r="G37" s="158">
        <f t="shared" si="0"/>
        <v>4.22</v>
      </c>
      <c r="H37" s="19">
        <f t="shared" si="5"/>
        <v>4.3600000000000003</v>
      </c>
    </row>
    <row r="38" spans="1:8" s="1" customFormat="1" ht="13.2" customHeight="1" x14ac:dyDescent="0.25">
      <c r="A38" s="24" t="s">
        <v>397</v>
      </c>
      <c r="B38" s="19" t="s">
        <v>927</v>
      </c>
      <c r="C38" s="19" t="s">
        <v>954</v>
      </c>
      <c r="D38" s="19">
        <v>80</v>
      </c>
      <c r="E38" s="19">
        <v>25</v>
      </c>
      <c r="F38" s="158">
        <v>3.94</v>
      </c>
      <c r="G38" s="158">
        <f t="shared" si="0"/>
        <v>4.18</v>
      </c>
      <c r="H38" s="19">
        <f t="shared" si="5"/>
        <v>4.3099999999999996</v>
      </c>
    </row>
    <row r="39" spans="1:8" ht="13.2" customHeight="1" x14ac:dyDescent="0.25">
      <c r="A39" s="107" t="s">
        <v>1042</v>
      </c>
      <c r="B39" s="19" t="s">
        <v>1043</v>
      </c>
      <c r="C39" s="19" t="s">
        <v>950</v>
      </c>
      <c r="D39" s="19">
        <v>80</v>
      </c>
      <c r="E39" s="19">
        <v>25</v>
      </c>
      <c r="F39" s="158">
        <v>5.46</v>
      </c>
      <c r="G39" s="158">
        <f t="shared" si="0"/>
        <v>5.79</v>
      </c>
      <c r="H39" s="19">
        <f t="shared" si="5"/>
        <v>5.98</v>
      </c>
    </row>
    <row r="40" spans="1:8" s="1" customFormat="1" ht="13.2" customHeight="1" x14ac:dyDescent="0.25">
      <c r="A40" s="109" t="s">
        <v>1044</v>
      </c>
      <c r="B40" s="21" t="s">
        <v>1045</v>
      </c>
      <c r="C40" s="21" t="s">
        <v>948</v>
      </c>
      <c r="D40" s="21">
        <v>80</v>
      </c>
      <c r="E40" s="21">
        <v>25</v>
      </c>
      <c r="F40" s="160">
        <v>5.72</v>
      </c>
      <c r="G40" s="158">
        <f t="shared" si="0"/>
        <v>6.06</v>
      </c>
      <c r="H40" s="19">
        <f t="shared" si="5"/>
        <v>6.25</v>
      </c>
    </row>
    <row r="41" spans="1:8" s="1" customFormat="1" ht="13.2" customHeight="1" x14ac:dyDescent="0.25">
      <c r="A41" s="107" t="s">
        <v>917</v>
      </c>
      <c r="B41" s="20" t="s">
        <v>953</v>
      </c>
      <c r="C41" s="20" t="s">
        <v>955</v>
      </c>
      <c r="D41" s="20">
        <v>80</v>
      </c>
      <c r="E41" s="20">
        <v>25</v>
      </c>
      <c r="F41" s="158">
        <v>6.61</v>
      </c>
      <c r="G41" s="158">
        <f t="shared" si="0"/>
        <v>7.01</v>
      </c>
      <c r="H41" s="19">
        <f t="shared" si="5"/>
        <v>7.23</v>
      </c>
    </row>
    <row r="42" spans="1:8" s="1" customFormat="1" ht="13.2" customHeight="1" x14ac:dyDescent="0.25">
      <c r="A42" s="107" t="s">
        <v>272</v>
      </c>
      <c r="B42" s="20" t="s">
        <v>943</v>
      </c>
      <c r="C42" s="20" t="s">
        <v>955</v>
      </c>
      <c r="D42" s="20">
        <v>80</v>
      </c>
      <c r="E42" s="20">
        <v>25</v>
      </c>
      <c r="F42" s="158">
        <v>7.74</v>
      </c>
      <c r="G42" s="158">
        <f t="shared" si="0"/>
        <v>8.1999999999999993</v>
      </c>
      <c r="H42" s="19">
        <f t="shared" si="5"/>
        <v>8.4600000000000009</v>
      </c>
    </row>
    <row r="43" spans="1:8" ht="13.2" customHeight="1" x14ac:dyDescent="0.25">
      <c r="A43" s="338" t="s">
        <v>1060</v>
      </c>
      <c r="B43" s="338"/>
      <c r="C43" s="338"/>
      <c r="D43" s="338"/>
      <c r="E43" s="338"/>
      <c r="F43" s="338"/>
      <c r="G43" s="338"/>
      <c r="H43" s="338"/>
    </row>
    <row r="44" spans="1:8" ht="20.399999999999999" x14ac:dyDescent="0.25">
      <c r="A44" s="110" t="s">
        <v>71</v>
      </c>
      <c r="B44" s="72" t="s">
        <v>1038</v>
      </c>
      <c r="C44" s="72" t="s">
        <v>72</v>
      </c>
      <c r="D44" s="72" t="s">
        <v>73</v>
      </c>
      <c r="E44" s="72" t="s">
        <v>74</v>
      </c>
      <c r="F44" s="101" t="s">
        <v>1138</v>
      </c>
      <c r="G44" s="159" t="s">
        <v>1177</v>
      </c>
      <c r="H44" s="159" t="s">
        <v>1186</v>
      </c>
    </row>
    <row r="45" spans="1:8" ht="13.2" customHeight="1" x14ac:dyDescent="0.25">
      <c r="A45" s="111" t="s">
        <v>273</v>
      </c>
      <c r="B45" s="22" t="s">
        <v>956</v>
      </c>
      <c r="C45" s="22" t="s">
        <v>950</v>
      </c>
      <c r="D45" s="22">
        <v>80</v>
      </c>
      <c r="E45" s="22">
        <v>25</v>
      </c>
      <c r="F45" s="158">
        <v>3.66</v>
      </c>
      <c r="G45" s="158">
        <f t="shared" si="0"/>
        <v>3.88</v>
      </c>
      <c r="H45" s="158">
        <f t="shared" ref="H45" si="6">ROUND(G45*1.032,2)</f>
        <v>4</v>
      </c>
    </row>
    <row r="46" spans="1:8" ht="13.2" customHeight="1" x14ac:dyDescent="0.25">
      <c r="A46" s="338" t="s">
        <v>352</v>
      </c>
      <c r="B46" s="338"/>
      <c r="C46" s="338"/>
      <c r="D46" s="338"/>
      <c r="E46" s="338"/>
      <c r="F46" s="338"/>
      <c r="G46" s="338"/>
      <c r="H46" s="338"/>
    </row>
    <row r="47" spans="1:8" ht="20.399999999999999" x14ac:dyDescent="0.25">
      <c r="A47" s="110" t="s">
        <v>71</v>
      </c>
      <c r="B47" s="72" t="s">
        <v>1038</v>
      </c>
      <c r="C47" s="72" t="s">
        <v>72</v>
      </c>
      <c r="D47" s="72" t="s">
        <v>73</v>
      </c>
      <c r="E47" s="72" t="s">
        <v>74</v>
      </c>
      <c r="F47" s="101" t="s">
        <v>1138</v>
      </c>
      <c r="G47" s="159" t="s">
        <v>1177</v>
      </c>
      <c r="H47" s="159" t="s">
        <v>1186</v>
      </c>
    </row>
    <row r="48" spans="1:8" ht="13.2" customHeight="1" x14ac:dyDescent="0.25">
      <c r="A48" s="112" t="s">
        <v>274</v>
      </c>
      <c r="B48" s="93" t="s">
        <v>944</v>
      </c>
      <c r="C48" s="93" t="s">
        <v>950</v>
      </c>
      <c r="D48" s="93">
        <v>80</v>
      </c>
      <c r="E48" s="93">
        <v>25</v>
      </c>
      <c r="F48" s="160">
        <v>3.76</v>
      </c>
      <c r="G48" s="160">
        <f t="shared" si="0"/>
        <v>3.99</v>
      </c>
      <c r="H48" s="160">
        <f t="shared" ref="H48:H54" si="7">ROUND(G48*1.032,2)</f>
        <v>4.12</v>
      </c>
    </row>
    <row r="49" spans="1:8" ht="13.2" customHeight="1" x14ac:dyDescent="0.25">
      <c r="A49" s="111" t="s">
        <v>275</v>
      </c>
      <c r="B49" s="22" t="s">
        <v>956</v>
      </c>
      <c r="C49" s="22" t="s">
        <v>950</v>
      </c>
      <c r="D49" s="22">
        <v>80</v>
      </c>
      <c r="E49" s="22">
        <v>25</v>
      </c>
      <c r="F49" s="158">
        <v>3.81</v>
      </c>
      <c r="G49" s="158">
        <f t="shared" si="0"/>
        <v>4.04</v>
      </c>
      <c r="H49" s="158">
        <f t="shared" si="7"/>
        <v>4.17</v>
      </c>
    </row>
    <row r="50" spans="1:8" ht="13.2" customHeight="1" x14ac:dyDescent="0.25">
      <c r="A50" s="111" t="s">
        <v>276</v>
      </c>
      <c r="B50" s="22" t="s">
        <v>957</v>
      </c>
      <c r="C50" s="22" t="s">
        <v>948</v>
      </c>
      <c r="D50" s="22">
        <v>80</v>
      </c>
      <c r="E50" s="22">
        <v>25</v>
      </c>
      <c r="F50" s="158">
        <v>4.37</v>
      </c>
      <c r="G50" s="158">
        <f t="shared" si="0"/>
        <v>4.63</v>
      </c>
      <c r="H50" s="158">
        <f t="shared" si="7"/>
        <v>4.78</v>
      </c>
    </row>
    <row r="51" spans="1:8" ht="13.2" customHeight="1" x14ac:dyDescent="0.25">
      <c r="A51" s="112" t="s">
        <v>277</v>
      </c>
      <c r="B51" s="25" t="s">
        <v>928</v>
      </c>
      <c r="C51" s="25" t="s">
        <v>919</v>
      </c>
      <c r="D51" s="25">
        <v>80</v>
      </c>
      <c r="E51" s="25">
        <v>25</v>
      </c>
      <c r="F51" s="160">
        <v>4.38</v>
      </c>
      <c r="G51" s="160">
        <f t="shared" si="0"/>
        <v>4.6399999999999997</v>
      </c>
      <c r="H51" s="160">
        <f t="shared" si="7"/>
        <v>4.79</v>
      </c>
    </row>
    <row r="52" spans="1:8" ht="13.2" customHeight="1" x14ac:dyDescent="0.25">
      <c r="A52" s="112" t="s">
        <v>422</v>
      </c>
      <c r="B52" s="93" t="s">
        <v>929</v>
      </c>
      <c r="C52" s="93" t="s">
        <v>919</v>
      </c>
      <c r="D52" s="93">
        <v>80</v>
      </c>
      <c r="E52" s="93">
        <v>25</v>
      </c>
      <c r="F52" s="160">
        <v>4.4000000000000004</v>
      </c>
      <c r="G52" s="160">
        <f t="shared" si="0"/>
        <v>4.66</v>
      </c>
      <c r="H52" s="160">
        <f t="shared" si="7"/>
        <v>4.8099999999999996</v>
      </c>
    </row>
    <row r="53" spans="1:8" ht="13.2" customHeight="1" x14ac:dyDescent="0.25">
      <c r="A53" s="112" t="s">
        <v>1106</v>
      </c>
      <c r="B53" s="33" t="s">
        <v>953</v>
      </c>
      <c r="C53" s="33" t="s">
        <v>955</v>
      </c>
      <c r="D53" s="33">
        <v>80</v>
      </c>
      <c r="E53" s="33">
        <v>25</v>
      </c>
      <c r="F53" s="160">
        <v>7.19</v>
      </c>
      <c r="G53" s="160">
        <f t="shared" si="0"/>
        <v>7.62</v>
      </c>
      <c r="H53" s="160">
        <f t="shared" si="7"/>
        <v>7.86</v>
      </c>
    </row>
    <row r="54" spans="1:8" ht="13.2" customHeight="1" x14ac:dyDescent="0.25">
      <c r="A54" s="111" t="s">
        <v>278</v>
      </c>
      <c r="B54" s="22" t="s">
        <v>943</v>
      </c>
      <c r="C54" s="22" t="s">
        <v>955</v>
      </c>
      <c r="D54" s="22">
        <v>80</v>
      </c>
      <c r="E54" s="22">
        <v>25</v>
      </c>
      <c r="F54" s="158">
        <v>8.4700000000000006</v>
      </c>
      <c r="G54" s="158">
        <f t="shared" si="0"/>
        <v>8.98</v>
      </c>
      <c r="H54" s="158">
        <f t="shared" si="7"/>
        <v>9.27</v>
      </c>
    </row>
    <row r="55" spans="1:8" ht="13.2" customHeight="1" x14ac:dyDescent="0.25">
      <c r="A55" s="111" t="s">
        <v>279</v>
      </c>
      <c r="B55" s="22" t="s">
        <v>936</v>
      </c>
      <c r="C55" s="22" t="s">
        <v>919</v>
      </c>
      <c r="D55" s="22">
        <v>80</v>
      </c>
      <c r="E55" s="22">
        <v>10</v>
      </c>
      <c r="F55" s="158">
        <v>17.79</v>
      </c>
      <c r="G55" s="158">
        <f t="shared" si="0"/>
        <v>18.86</v>
      </c>
      <c r="H55" s="19">
        <f t="shared" ref="H55:H57" si="8">ROUND(G55*1.054,2)</f>
        <v>19.88</v>
      </c>
    </row>
    <row r="56" spans="1:8" ht="13.2" customHeight="1" x14ac:dyDescent="0.25">
      <c r="A56" s="112" t="s">
        <v>280</v>
      </c>
      <c r="B56" s="93" t="s">
        <v>78</v>
      </c>
      <c r="C56" s="93" t="s">
        <v>919</v>
      </c>
      <c r="D56" s="93">
        <v>80</v>
      </c>
      <c r="E56" s="93">
        <v>10</v>
      </c>
      <c r="F56" s="160">
        <v>25.67</v>
      </c>
      <c r="G56" s="160">
        <f t="shared" si="0"/>
        <v>27.21</v>
      </c>
      <c r="H56" s="21">
        <f t="shared" si="8"/>
        <v>28.68</v>
      </c>
    </row>
    <row r="57" spans="1:8" ht="13.2" customHeight="1" x14ac:dyDescent="0.25">
      <c r="A57" s="112" t="s">
        <v>281</v>
      </c>
      <c r="B57" s="93" t="s">
        <v>937</v>
      </c>
      <c r="C57" s="93" t="s">
        <v>934</v>
      </c>
      <c r="D57" s="93">
        <v>80</v>
      </c>
      <c r="E57" s="93">
        <v>10</v>
      </c>
      <c r="F57" s="160">
        <v>34.58</v>
      </c>
      <c r="G57" s="160">
        <f t="shared" si="0"/>
        <v>36.65</v>
      </c>
      <c r="H57" s="21">
        <f t="shared" si="8"/>
        <v>38.630000000000003</v>
      </c>
    </row>
    <row r="58" spans="1:8" ht="13.2" customHeight="1" x14ac:dyDescent="0.25">
      <c r="A58" s="338" t="s">
        <v>353</v>
      </c>
      <c r="B58" s="338"/>
      <c r="C58" s="338"/>
      <c r="D58" s="338"/>
      <c r="E58" s="338"/>
      <c r="F58" s="338"/>
      <c r="G58" s="338"/>
      <c r="H58" s="338"/>
    </row>
    <row r="59" spans="1:8" ht="20.399999999999999" x14ac:dyDescent="0.25">
      <c r="A59" s="110" t="s">
        <v>71</v>
      </c>
      <c r="B59" s="72" t="s">
        <v>1038</v>
      </c>
      <c r="C59" s="72" t="s">
        <v>72</v>
      </c>
      <c r="D59" s="72" t="s">
        <v>73</v>
      </c>
      <c r="E59" s="72" t="s">
        <v>74</v>
      </c>
      <c r="F59" s="101" t="s">
        <v>1138</v>
      </c>
      <c r="G59" s="159" t="s">
        <v>1177</v>
      </c>
      <c r="H59" s="159" t="s">
        <v>1186</v>
      </c>
    </row>
    <row r="60" spans="1:8" ht="12" customHeight="1" x14ac:dyDescent="0.25">
      <c r="A60" s="111" t="s">
        <v>282</v>
      </c>
      <c r="B60" s="22" t="s">
        <v>947</v>
      </c>
      <c r="C60" s="22" t="s">
        <v>958</v>
      </c>
      <c r="D60" s="22">
        <v>80</v>
      </c>
      <c r="E60" s="22">
        <v>25</v>
      </c>
      <c r="F60" s="158">
        <v>4.55</v>
      </c>
      <c r="G60" s="158">
        <f t="shared" si="0"/>
        <v>4.82</v>
      </c>
      <c r="H60" s="158">
        <f t="shared" ref="H60" si="9">ROUND(G60*1.032,2)</f>
        <v>4.97</v>
      </c>
    </row>
    <row r="61" spans="1:8" ht="13.2" customHeight="1" x14ac:dyDescent="0.25">
      <c r="A61" s="338" t="s">
        <v>354</v>
      </c>
      <c r="B61" s="338"/>
      <c r="C61" s="338"/>
      <c r="D61" s="338"/>
      <c r="E61" s="338"/>
      <c r="F61" s="338"/>
      <c r="G61" s="338"/>
      <c r="H61" s="338"/>
    </row>
    <row r="62" spans="1:8" ht="20.399999999999999" x14ac:dyDescent="0.25">
      <c r="A62" s="110" t="s">
        <v>71</v>
      </c>
      <c r="B62" s="72" t="s">
        <v>1038</v>
      </c>
      <c r="C62" s="72" t="s">
        <v>72</v>
      </c>
      <c r="D62" s="72" t="s">
        <v>73</v>
      </c>
      <c r="E62" s="72" t="s">
        <v>74</v>
      </c>
      <c r="F62" s="101" t="s">
        <v>1138</v>
      </c>
      <c r="G62" s="159" t="s">
        <v>1177</v>
      </c>
      <c r="H62" s="159" t="s">
        <v>1186</v>
      </c>
    </row>
    <row r="63" spans="1:8" ht="12" customHeight="1" x14ac:dyDescent="0.25">
      <c r="A63" s="112" t="s">
        <v>423</v>
      </c>
      <c r="B63" s="93" t="s">
        <v>78</v>
      </c>
      <c r="C63" s="93" t="s">
        <v>934</v>
      </c>
      <c r="D63" s="93">
        <v>100</v>
      </c>
      <c r="E63" s="93">
        <v>10</v>
      </c>
      <c r="F63" s="160">
        <v>27.87</v>
      </c>
      <c r="G63" s="160">
        <f t="shared" si="0"/>
        <v>29.54</v>
      </c>
      <c r="H63" s="21">
        <f t="shared" ref="H63:H66" si="10">ROUND(G63*1.054,2)</f>
        <v>31.14</v>
      </c>
    </row>
    <row r="64" spans="1:8" ht="12" customHeight="1" x14ac:dyDescent="0.25">
      <c r="A64" s="112" t="s">
        <v>424</v>
      </c>
      <c r="B64" s="93" t="s">
        <v>959</v>
      </c>
      <c r="C64" s="93" t="s">
        <v>934</v>
      </c>
      <c r="D64" s="93">
        <v>100</v>
      </c>
      <c r="E64" s="93">
        <v>10</v>
      </c>
      <c r="F64" s="160">
        <v>30.69</v>
      </c>
      <c r="G64" s="160">
        <f t="shared" si="0"/>
        <v>32.53</v>
      </c>
      <c r="H64" s="21">
        <f t="shared" si="10"/>
        <v>34.29</v>
      </c>
    </row>
    <row r="65" spans="1:9" ht="12" customHeight="1" x14ac:dyDescent="0.25">
      <c r="A65" s="112" t="s">
        <v>425</v>
      </c>
      <c r="B65" s="93" t="s">
        <v>960</v>
      </c>
      <c r="C65" s="93" t="s">
        <v>934</v>
      </c>
      <c r="D65" s="93">
        <v>100</v>
      </c>
      <c r="E65" s="93">
        <v>10</v>
      </c>
      <c r="F65" s="160">
        <v>35.520000000000003</v>
      </c>
      <c r="G65" s="160">
        <f t="shared" si="0"/>
        <v>37.65</v>
      </c>
      <c r="H65" s="21">
        <f t="shared" si="10"/>
        <v>39.68</v>
      </c>
    </row>
    <row r="66" spans="1:9" ht="12" customHeight="1" x14ac:dyDescent="0.25">
      <c r="A66" s="112" t="s">
        <v>283</v>
      </c>
      <c r="B66" s="93" t="s">
        <v>937</v>
      </c>
      <c r="C66" s="93" t="s">
        <v>934</v>
      </c>
      <c r="D66" s="93">
        <v>100</v>
      </c>
      <c r="E66" s="93">
        <v>10</v>
      </c>
      <c r="F66" s="160">
        <v>35.520000000000003</v>
      </c>
      <c r="G66" s="160">
        <f t="shared" si="0"/>
        <v>37.65</v>
      </c>
      <c r="H66" s="21">
        <f t="shared" si="10"/>
        <v>39.68</v>
      </c>
    </row>
    <row r="67" spans="1:9" ht="13.2" customHeight="1" x14ac:dyDescent="0.25">
      <c r="A67" s="338" t="s">
        <v>355</v>
      </c>
      <c r="B67" s="338"/>
      <c r="C67" s="338"/>
      <c r="D67" s="338"/>
      <c r="E67" s="338"/>
      <c r="F67" s="338"/>
      <c r="G67" s="338"/>
      <c r="H67" s="338"/>
    </row>
    <row r="68" spans="1:9" ht="20.399999999999999" x14ac:dyDescent="0.25">
      <c r="A68" s="110" t="s">
        <v>71</v>
      </c>
      <c r="B68" s="72" t="s">
        <v>1038</v>
      </c>
      <c r="C68" s="72" t="s">
        <v>72</v>
      </c>
      <c r="D68" s="72" t="s">
        <v>73</v>
      </c>
      <c r="E68" s="72" t="s">
        <v>74</v>
      </c>
      <c r="F68" s="101" t="s">
        <v>1138</v>
      </c>
      <c r="G68" s="159" t="s">
        <v>1177</v>
      </c>
      <c r="H68" s="159" t="s">
        <v>1186</v>
      </c>
    </row>
    <row r="69" spans="1:9" ht="11.4" customHeight="1" x14ac:dyDescent="0.25">
      <c r="A69" s="112" t="s">
        <v>284</v>
      </c>
      <c r="B69" s="93" t="s">
        <v>944</v>
      </c>
      <c r="C69" s="93" t="s">
        <v>961</v>
      </c>
      <c r="D69" s="93">
        <v>80</v>
      </c>
      <c r="E69" s="93">
        <v>25</v>
      </c>
      <c r="F69" s="160">
        <v>3.64</v>
      </c>
      <c r="G69" s="160">
        <f t="shared" si="0"/>
        <v>3.86</v>
      </c>
      <c r="H69" s="160">
        <f t="shared" ref="H69:H73" si="11">ROUND(G69*1.032,2)</f>
        <v>3.98</v>
      </c>
    </row>
    <row r="70" spans="1:9" ht="11.4" customHeight="1" x14ac:dyDescent="0.25">
      <c r="A70" s="112" t="s">
        <v>285</v>
      </c>
      <c r="B70" s="93" t="s">
        <v>918</v>
      </c>
      <c r="C70" s="93" t="s">
        <v>962</v>
      </c>
      <c r="D70" s="93">
        <v>80</v>
      </c>
      <c r="E70" s="93">
        <v>25</v>
      </c>
      <c r="F70" s="160">
        <v>3.93</v>
      </c>
      <c r="G70" s="160">
        <f t="shared" si="0"/>
        <v>4.17</v>
      </c>
      <c r="H70" s="160">
        <f t="shared" si="11"/>
        <v>4.3</v>
      </c>
    </row>
    <row r="71" spans="1:9" ht="11.4" customHeight="1" x14ac:dyDescent="0.25">
      <c r="A71" s="112" t="s">
        <v>286</v>
      </c>
      <c r="B71" s="93" t="s">
        <v>946</v>
      </c>
      <c r="C71" s="93" t="s">
        <v>961</v>
      </c>
      <c r="D71" s="93">
        <v>80</v>
      </c>
      <c r="E71" s="93">
        <v>25</v>
      </c>
      <c r="F71" s="160">
        <v>3.73</v>
      </c>
      <c r="G71" s="160">
        <f t="shared" ref="G71:G91" si="12">ROUND(F71*1.06,2)</f>
        <v>3.95</v>
      </c>
      <c r="H71" s="160">
        <f t="shared" si="11"/>
        <v>4.08</v>
      </c>
    </row>
    <row r="72" spans="1:9" ht="11.4" customHeight="1" x14ac:dyDescent="0.25">
      <c r="A72" s="112" t="s">
        <v>287</v>
      </c>
      <c r="B72" s="93" t="s">
        <v>928</v>
      </c>
      <c r="C72" s="93" t="s">
        <v>962</v>
      </c>
      <c r="D72" s="93">
        <v>80</v>
      </c>
      <c r="E72" s="93">
        <v>25</v>
      </c>
      <c r="F72" s="160">
        <v>4.17</v>
      </c>
      <c r="G72" s="160">
        <f t="shared" si="12"/>
        <v>4.42</v>
      </c>
      <c r="H72" s="160">
        <f t="shared" si="11"/>
        <v>4.5599999999999996</v>
      </c>
    </row>
    <row r="73" spans="1:9" ht="11.4" customHeight="1" x14ac:dyDescent="0.25">
      <c r="A73" s="111" t="s">
        <v>288</v>
      </c>
      <c r="B73" s="92" t="s">
        <v>935</v>
      </c>
      <c r="C73" s="92" t="s">
        <v>963</v>
      </c>
      <c r="D73" s="92">
        <v>80</v>
      </c>
      <c r="E73" s="92">
        <v>25</v>
      </c>
      <c r="F73" s="158">
        <v>9.9</v>
      </c>
      <c r="G73" s="158">
        <f t="shared" si="12"/>
        <v>10.49</v>
      </c>
      <c r="H73" s="158">
        <f t="shared" si="11"/>
        <v>10.83</v>
      </c>
    </row>
    <row r="74" spans="1:9" ht="11.4" customHeight="1" x14ac:dyDescent="0.25">
      <c r="A74" s="112" t="s">
        <v>289</v>
      </c>
      <c r="B74" s="93" t="s">
        <v>78</v>
      </c>
      <c r="C74" s="93" t="s">
        <v>963</v>
      </c>
      <c r="D74" s="93">
        <v>80</v>
      </c>
      <c r="E74" s="93">
        <v>10</v>
      </c>
      <c r="F74" s="160">
        <v>24.55</v>
      </c>
      <c r="G74" s="160">
        <f t="shared" si="12"/>
        <v>26.02</v>
      </c>
      <c r="H74" s="21">
        <f t="shared" ref="H74:H75" si="13">ROUND(G74*1.054,2)</f>
        <v>27.43</v>
      </c>
    </row>
    <row r="75" spans="1:9" ht="11.4" customHeight="1" x14ac:dyDescent="0.3">
      <c r="A75" s="112" t="s">
        <v>290</v>
      </c>
      <c r="B75" s="73" t="s">
        <v>937</v>
      </c>
      <c r="C75" s="73" t="s">
        <v>963</v>
      </c>
      <c r="D75" s="73">
        <v>80</v>
      </c>
      <c r="E75" s="73">
        <v>10</v>
      </c>
      <c r="F75" s="160">
        <v>33.08</v>
      </c>
      <c r="G75" s="160">
        <f t="shared" si="12"/>
        <v>35.06</v>
      </c>
      <c r="H75" s="21">
        <f t="shared" si="13"/>
        <v>36.950000000000003</v>
      </c>
      <c r="I75" s="242"/>
    </row>
    <row r="76" spans="1:9" ht="21.9" customHeight="1" x14ac:dyDescent="0.25">
      <c r="A76" s="339" t="s">
        <v>356</v>
      </c>
      <c r="B76" s="339"/>
      <c r="C76" s="339"/>
      <c r="D76" s="339"/>
      <c r="E76" s="339"/>
      <c r="F76" s="339"/>
      <c r="G76" s="339"/>
      <c r="H76" s="339"/>
    </row>
    <row r="77" spans="1:9" ht="20.399999999999999" x14ac:dyDescent="0.25">
      <c r="A77" s="110" t="s">
        <v>71</v>
      </c>
      <c r="B77" s="72" t="s">
        <v>1038</v>
      </c>
      <c r="C77" s="72" t="s">
        <v>72</v>
      </c>
      <c r="D77" s="72" t="s">
        <v>73</v>
      </c>
      <c r="E77" s="72" t="s">
        <v>74</v>
      </c>
      <c r="F77" s="101" t="s">
        <v>1138</v>
      </c>
      <c r="G77" s="159" t="s">
        <v>1177</v>
      </c>
      <c r="H77" s="159" t="s">
        <v>1186</v>
      </c>
    </row>
    <row r="78" spans="1:9" ht="11.4" customHeight="1" x14ac:dyDescent="0.25">
      <c r="A78" s="111" t="s">
        <v>291</v>
      </c>
      <c r="B78" s="92" t="s">
        <v>1039</v>
      </c>
      <c r="C78" s="92" t="s">
        <v>964</v>
      </c>
      <c r="D78" s="92">
        <v>80</v>
      </c>
      <c r="E78" s="92">
        <v>25</v>
      </c>
      <c r="F78" s="158">
        <v>2.71</v>
      </c>
      <c r="G78" s="158">
        <f t="shared" si="12"/>
        <v>2.87</v>
      </c>
      <c r="H78" s="158">
        <f t="shared" ref="H78:H86" si="14">ROUND(G78*1.032,2)</f>
        <v>2.96</v>
      </c>
    </row>
    <row r="79" spans="1:9" ht="11.4" customHeight="1" x14ac:dyDescent="0.25">
      <c r="A79" s="112" t="s">
        <v>421</v>
      </c>
      <c r="B79" s="93" t="s">
        <v>945</v>
      </c>
      <c r="C79" s="93" t="s">
        <v>965</v>
      </c>
      <c r="D79" s="93">
        <v>80</v>
      </c>
      <c r="E79" s="93">
        <v>25</v>
      </c>
      <c r="F79" s="160">
        <v>3.09</v>
      </c>
      <c r="G79" s="160">
        <f t="shared" si="12"/>
        <v>3.28</v>
      </c>
      <c r="H79" s="160">
        <f t="shared" si="14"/>
        <v>3.38</v>
      </c>
    </row>
    <row r="80" spans="1:9" ht="11.4" customHeight="1" x14ac:dyDescent="0.25">
      <c r="A80" s="112" t="s">
        <v>292</v>
      </c>
      <c r="B80" s="93" t="s">
        <v>918</v>
      </c>
      <c r="C80" s="93" t="s">
        <v>966</v>
      </c>
      <c r="D80" s="93">
        <v>80</v>
      </c>
      <c r="E80" s="93">
        <v>25</v>
      </c>
      <c r="F80" s="160">
        <v>3.2</v>
      </c>
      <c r="G80" s="160">
        <f t="shared" si="12"/>
        <v>3.39</v>
      </c>
      <c r="H80" s="160">
        <f t="shared" si="14"/>
        <v>3.5</v>
      </c>
    </row>
    <row r="81" spans="1:8" ht="11.4" customHeight="1" x14ac:dyDescent="0.25">
      <c r="A81" s="111" t="s">
        <v>294</v>
      </c>
      <c r="B81" s="92" t="s">
        <v>952</v>
      </c>
      <c r="C81" s="92" t="s">
        <v>965</v>
      </c>
      <c r="D81" s="92">
        <v>80</v>
      </c>
      <c r="E81" s="92">
        <v>25</v>
      </c>
      <c r="F81" s="158">
        <v>3.4</v>
      </c>
      <c r="G81" s="158">
        <f t="shared" si="12"/>
        <v>3.6</v>
      </c>
      <c r="H81" s="158">
        <f t="shared" si="14"/>
        <v>3.72</v>
      </c>
    </row>
    <row r="82" spans="1:8" ht="11.4" customHeight="1" x14ac:dyDescent="0.25">
      <c r="A82" s="111" t="s">
        <v>295</v>
      </c>
      <c r="B82" s="92" t="s">
        <v>928</v>
      </c>
      <c r="C82" s="92" t="s">
        <v>966</v>
      </c>
      <c r="D82" s="92">
        <v>80</v>
      </c>
      <c r="E82" s="92">
        <v>25</v>
      </c>
      <c r="F82" s="158">
        <v>3.37</v>
      </c>
      <c r="G82" s="158">
        <f t="shared" si="12"/>
        <v>3.57</v>
      </c>
      <c r="H82" s="158">
        <f t="shared" si="14"/>
        <v>3.68</v>
      </c>
    </row>
    <row r="83" spans="1:8" ht="11.4" customHeight="1" x14ac:dyDescent="0.25">
      <c r="A83" s="112" t="s">
        <v>1046</v>
      </c>
      <c r="B83" s="93" t="s">
        <v>1045</v>
      </c>
      <c r="C83" s="93" t="s">
        <v>968</v>
      </c>
      <c r="D83" s="93">
        <v>80</v>
      </c>
      <c r="E83" s="93">
        <v>25</v>
      </c>
      <c r="F83" s="160">
        <v>4.8600000000000003</v>
      </c>
      <c r="G83" s="160">
        <f t="shared" si="12"/>
        <v>5.15</v>
      </c>
      <c r="H83" s="160">
        <f t="shared" si="14"/>
        <v>5.31</v>
      </c>
    </row>
    <row r="84" spans="1:8" ht="11.4" customHeight="1" x14ac:dyDescent="0.25">
      <c r="A84" s="111" t="s">
        <v>1041</v>
      </c>
      <c r="B84" s="22" t="s">
        <v>953</v>
      </c>
      <c r="C84" s="22" t="s">
        <v>968</v>
      </c>
      <c r="D84" s="22">
        <v>80</v>
      </c>
      <c r="E84" s="22">
        <v>25</v>
      </c>
      <c r="F84" s="158">
        <v>5.57</v>
      </c>
      <c r="G84" s="158">
        <f t="shared" si="12"/>
        <v>5.9</v>
      </c>
      <c r="H84" s="158">
        <f t="shared" si="14"/>
        <v>6.09</v>
      </c>
    </row>
    <row r="85" spans="1:8" ht="11.4" customHeight="1" x14ac:dyDescent="0.25">
      <c r="A85" s="111" t="s">
        <v>296</v>
      </c>
      <c r="B85" s="92" t="s">
        <v>943</v>
      </c>
      <c r="C85" s="92" t="s">
        <v>968</v>
      </c>
      <c r="D85" s="92">
        <v>80</v>
      </c>
      <c r="E85" s="92">
        <v>25</v>
      </c>
      <c r="F85" s="158">
        <v>6.61</v>
      </c>
      <c r="G85" s="158">
        <f t="shared" si="12"/>
        <v>7.01</v>
      </c>
      <c r="H85" s="158">
        <f t="shared" si="14"/>
        <v>7.23</v>
      </c>
    </row>
    <row r="86" spans="1:8" ht="11.4" customHeight="1" x14ac:dyDescent="0.25">
      <c r="A86" s="111" t="s">
        <v>297</v>
      </c>
      <c r="B86" s="92" t="s">
        <v>933</v>
      </c>
      <c r="C86" s="92" t="s">
        <v>969</v>
      </c>
      <c r="D86" s="92">
        <v>80</v>
      </c>
      <c r="E86" s="92">
        <v>25</v>
      </c>
      <c r="F86" s="158">
        <v>7.02</v>
      </c>
      <c r="G86" s="158">
        <f t="shared" si="12"/>
        <v>7.44</v>
      </c>
      <c r="H86" s="158">
        <f t="shared" si="14"/>
        <v>7.68</v>
      </c>
    </row>
    <row r="87" spans="1:8" ht="19.2" customHeight="1" x14ac:dyDescent="0.25">
      <c r="A87" s="342" t="s">
        <v>1061</v>
      </c>
      <c r="B87" s="342"/>
      <c r="C87" s="342"/>
      <c r="D87" s="342"/>
      <c r="E87" s="342"/>
      <c r="F87" s="342"/>
      <c r="G87" s="342"/>
      <c r="H87" s="342"/>
    </row>
    <row r="88" spans="1:8" ht="22.2" customHeight="1" x14ac:dyDescent="0.25">
      <c r="A88" s="106" t="s">
        <v>71</v>
      </c>
      <c r="B88" s="44" t="s">
        <v>77</v>
      </c>
      <c r="C88" s="44" t="s">
        <v>72</v>
      </c>
      <c r="D88" s="44" t="s">
        <v>73</v>
      </c>
      <c r="E88" s="44" t="s">
        <v>74</v>
      </c>
      <c r="F88" s="101" t="s">
        <v>1138</v>
      </c>
      <c r="G88" s="159" t="s">
        <v>1177</v>
      </c>
      <c r="H88" s="159" t="s">
        <v>1186</v>
      </c>
    </row>
    <row r="89" spans="1:8" ht="11.4" customHeight="1" x14ac:dyDescent="0.25">
      <c r="A89" s="107" t="s">
        <v>594</v>
      </c>
      <c r="B89" s="20" t="s">
        <v>952</v>
      </c>
      <c r="C89" s="92" t="s">
        <v>965</v>
      </c>
      <c r="D89" s="20">
        <v>80</v>
      </c>
      <c r="E89" s="20">
        <v>25</v>
      </c>
      <c r="F89" s="158">
        <v>3.56</v>
      </c>
      <c r="G89" s="158">
        <f t="shared" si="12"/>
        <v>3.77</v>
      </c>
      <c r="H89" s="158">
        <f t="shared" ref="H89:H91" si="15">ROUND(G89*1.032,2)</f>
        <v>3.89</v>
      </c>
    </row>
    <row r="90" spans="1:8" ht="11.4" customHeight="1" x14ac:dyDescent="0.25">
      <c r="A90" s="111" t="s">
        <v>293</v>
      </c>
      <c r="B90" s="22" t="s">
        <v>947</v>
      </c>
      <c r="C90" s="22" t="s">
        <v>967</v>
      </c>
      <c r="D90" s="22">
        <v>80</v>
      </c>
      <c r="E90" s="22">
        <v>25</v>
      </c>
      <c r="F90" s="158">
        <v>2.59</v>
      </c>
      <c r="G90" s="158">
        <f t="shared" si="12"/>
        <v>2.75</v>
      </c>
      <c r="H90" s="158">
        <f t="shared" si="15"/>
        <v>2.84</v>
      </c>
    </row>
    <row r="91" spans="1:8" ht="11.4" customHeight="1" x14ac:dyDescent="0.25">
      <c r="A91" s="107" t="s">
        <v>595</v>
      </c>
      <c r="B91" s="20" t="s">
        <v>943</v>
      </c>
      <c r="C91" s="22" t="s">
        <v>968</v>
      </c>
      <c r="D91" s="20">
        <v>80</v>
      </c>
      <c r="E91" s="20">
        <v>25</v>
      </c>
      <c r="F91" s="158">
        <v>6.95</v>
      </c>
      <c r="G91" s="158">
        <f t="shared" si="12"/>
        <v>7.37</v>
      </c>
      <c r="H91" s="158">
        <f t="shared" si="15"/>
        <v>7.61</v>
      </c>
    </row>
    <row r="92" spans="1:8" ht="21.9" customHeight="1" x14ac:dyDescent="0.25">
      <c r="A92" s="339" t="s">
        <v>357</v>
      </c>
      <c r="B92" s="339"/>
      <c r="C92" s="339"/>
      <c r="D92" s="339"/>
      <c r="E92" s="339"/>
      <c r="F92" s="339"/>
      <c r="G92" s="339"/>
      <c r="H92" s="339"/>
    </row>
    <row r="93" spans="1:8" ht="20.399999999999999" x14ac:dyDescent="0.25">
      <c r="A93" s="110" t="s">
        <v>71</v>
      </c>
      <c r="B93" s="72" t="s">
        <v>1038</v>
      </c>
      <c r="C93" s="72" t="s">
        <v>72</v>
      </c>
      <c r="D93" s="72" t="s">
        <v>73</v>
      </c>
      <c r="E93" s="72" t="s">
        <v>74</v>
      </c>
      <c r="F93" s="101" t="s">
        <v>1138</v>
      </c>
      <c r="G93" s="159" t="s">
        <v>1177</v>
      </c>
      <c r="H93" s="159" t="s">
        <v>1186</v>
      </c>
    </row>
    <row r="94" spans="1:8" ht="12" customHeight="1" x14ac:dyDescent="0.25">
      <c r="A94" s="111" t="s">
        <v>298</v>
      </c>
      <c r="B94" s="22" t="s">
        <v>947</v>
      </c>
      <c r="C94" s="22" t="s">
        <v>970</v>
      </c>
      <c r="D94" s="22">
        <v>80</v>
      </c>
      <c r="E94" s="22">
        <v>25</v>
      </c>
      <c r="F94" s="158">
        <v>4.76</v>
      </c>
      <c r="G94" s="158">
        <f>ROUND(F94*1.06,2)</f>
        <v>5.05</v>
      </c>
      <c r="H94" s="158">
        <f t="shared" ref="H94:H95" si="16">ROUND(G94*1.032,2)</f>
        <v>5.21</v>
      </c>
    </row>
    <row r="95" spans="1:8" ht="14.1" customHeight="1" x14ac:dyDescent="0.25">
      <c r="A95" s="107" t="s">
        <v>1139</v>
      </c>
      <c r="B95" s="22" t="s">
        <v>943</v>
      </c>
      <c r="C95" s="22" t="s">
        <v>1140</v>
      </c>
      <c r="D95" s="22">
        <v>80</v>
      </c>
      <c r="E95" s="22">
        <v>25</v>
      </c>
      <c r="F95" s="158">
        <v>13.72</v>
      </c>
      <c r="G95" s="158">
        <f>ROUND(F95*1.06,2)</f>
        <v>14.54</v>
      </c>
      <c r="H95" s="158">
        <f t="shared" si="16"/>
        <v>15.01</v>
      </c>
    </row>
    <row r="96" spans="1:8" x14ac:dyDescent="0.25">
      <c r="A96" s="339" t="s">
        <v>1213</v>
      </c>
      <c r="B96" s="339"/>
      <c r="C96" s="339"/>
      <c r="D96" s="339"/>
      <c r="E96" s="339"/>
      <c r="F96" s="339"/>
      <c r="G96" s="339"/>
      <c r="H96" s="339"/>
    </row>
    <row r="97" spans="1:9" ht="20.399999999999999" x14ac:dyDescent="0.25">
      <c r="A97" s="110" t="s">
        <v>71</v>
      </c>
      <c r="B97" s="72" t="s">
        <v>1038</v>
      </c>
      <c r="C97" s="72" t="s">
        <v>72</v>
      </c>
      <c r="D97" s="72" t="s">
        <v>73</v>
      </c>
      <c r="E97" s="72" t="s">
        <v>74</v>
      </c>
      <c r="F97" s="101" t="s">
        <v>1138</v>
      </c>
      <c r="G97" s="159" t="s">
        <v>1177</v>
      </c>
      <c r="H97" s="159" t="s">
        <v>1186</v>
      </c>
      <c r="I97" s="340" t="s">
        <v>1210</v>
      </c>
    </row>
    <row r="98" spans="1:9" x14ac:dyDescent="0.25">
      <c r="A98" s="293" t="s">
        <v>1187</v>
      </c>
      <c r="B98" s="294" t="s">
        <v>947</v>
      </c>
      <c r="C98" s="294" t="s">
        <v>1188</v>
      </c>
      <c r="D98" s="294">
        <v>80</v>
      </c>
      <c r="E98" s="294">
        <v>25</v>
      </c>
      <c r="F98" s="295"/>
      <c r="G98" s="295">
        <v>4.2</v>
      </c>
      <c r="H98" s="295">
        <f t="shared" ref="H98" si="17">ROUND(G98*1.032,2)</f>
        <v>4.33</v>
      </c>
      <c r="I98" s="341"/>
    </row>
  </sheetData>
  <sheetProtection algorithmName="SHA-512" hashValue="fR66Sf7PS1g1catM4VClFxghvDpmLTWTed5wlMEnRODMxQ+4h6HV5asmlB/yfqbhtDAodOVVh4uZEQo0UpEeew==" saltValue="A3eyANfEmEVlcfkE7AK/0g==" spinCount="100000" sheet="1" formatCells="0" formatColumns="0" formatRows="0" insertColumns="0" insertRows="0" insertHyperlinks="0" deleteColumns="0" deleteRows="0"/>
  <mergeCells count="16">
    <mergeCell ref="A1:H1"/>
    <mergeCell ref="A2:H2"/>
    <mergeCell ref="A3:H3"/>
    <mergeCell ref="A4:H4"/>
    <mergeCell ref="A58:H58"/>
    <mergeCell ref="A46:H46"/>
    <mergeCell ref="A43:H43"/>
    <mergeCell ref="A28:H28"/>
    <mergeCell ref="A18:H18"/>
    <mergeCell ref="A67:H67"/>
    <mergeCell ref="A61:H61"/>
    <mergeCell ref="A96:H96"/>
    <mergeCell ref="I97:I98"/>
    <mergeCell ref="A92:H92"/>
    <mergeCell ref="A87:H87"/>
    <mergeCell ref="A76:H76"/>
  </mergeCells>
  <phoneticPr fontId="2" type="noConversion"/>
  <printOptions horizontalCentered="1"/>
  <pageMargins left="0.7" right="0.7" top="0.75" bottom="0.75" header="0.3" footer="0.3"/>
  <pageSetup paperSize="9" scale="94" fitToHeight="0" orientation="portrait" r:id="rId1"/>
  <headerFooter alignWithMargins="0">
    <oddFooter xml:space="preserve">&amp;C
&amp;8Oznaczenia w tabelach:
 &amp;"Arial,Pogrubiony"&amp;9Czcionka pogrubiona&amp;"Arial,Normalny"&amp;8 - typówka żywiczna, dodatkowo rabatowana.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25"/>
  <sheetViews>
    <sheetView zoomScale="118" zoomScaleNormal="118" workbookViewId="0">
      <selection activeCell="Q1" sqref="Q1"/>
    </sheetView>
  </sheetViews>
  <sheetFormatPr defaultRowHeight="13.2" x14ac:dyDescent="0.25"/>
  <cols>
    <col min="1" max="1" width="9.109375" style="47" customWidth="1"/>
    <col min="2" max="2" width="27" style="47" customWidth="1"/>
    <col min="3" max="3" width="15.5546875" style="47" customWidth="1"/>
    <col min="4" max="4" width="11.88671875" style="47" customWidth="1"/>
    <col min="5" max="5" width="22.109375" style="47" hidden="1" customWidth="1"/>
    <col min="6" max="6" width="21.5546875" style="47" hidden="1" customWidth="1"/>
    <col min="7" max="7" width="16.109375" style="47" hidden="1" customWidth="1"/>
    <col min="8" max="9" width="9.109375" style="268" hidden="1" customWidth="1"/>
    <col min="10" max="11" width="17.109375" style="35" hidden="1" customWidth="1"/>
    <col min="12" max="12" width="24.33203125" style="47" hidden="1" customWidth="1"/>
    <col min="13" max="13" width="16.88671875" style="35" hidden="1" customWidth="1"/>
    <col min="14" max="14" width="12.88671875" style="206" hidden="1" customWidth="1"/>
    <col min="15" max="15" width="13.44140625" style="202" hidden="1" customWidth="1"/>
    <col min="16" max="16" width="13.6640625" style="202" customWidth="1"/>
    <col min="17" max="16384" width="8.88671875" style="47"/>
  </cols>
  <sheetData>
    <row r="1" spans="1:16" ht="27" customHeight="1" x14ac:dyDescent="0.25">
      <c r="A1" s="496" t="s">
        <v>798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</row>
    <row r="2" spans="1:16" ht="166.8" customHeight="1" x14ac:dyDescent="0.25">
      <c r="A2" s="495"/>
      <c r="B2" s="495"/>
      <c r="C2" s="495" t="s">
        <v>1176</v>
      </c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</row>
    <row r="3" spans="1:16" ht="26.25" customHeight="1" x14ac:dyDescent="0.25">
      <c r="A3" s="497" t="s">
        <v>356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</row>
    <row r="4" spans="1:16" ht="54.6" customHeight="1" x14ac:dyDescent="0.25">
      <c r="A4" s="494" t="s">
        <v>1101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</row>
    <row r="5" spans="1:16" s="267" customFormat="1" ht="42.6" customHeight="1" x14ac:dyDescent="0.25">
      <c r="A5" s="287" t="s">
        <v>790</v>
      </c>
      <c r="B5" s="287" t="s">
        <v>795</v>
      </c>
      <c r="C5" s="287" t="s">
        <v>793</v>
      </c>
      <c r="D5" s="288" t="s">
        <v>797</v>
      </c>
      <c r="E5" s="288" t="s">
        <v>809</v>
      </c>
      <c r="F5" s="288" t="s">
        <v>819</v>
      </c>
      <c r="G5" s="288" t="s">
        <v>796</v>
      </c>
      <c r="H5" s="98" t="s">
        <v>841</v>
      </c>
      <c r="I5" s="266"/>
      <c r="J5" s="288" t="s">
        <v>1047</v>
      </c>
      <c r="K5" s="281" t="s">
        <v>1084</v>
      </c>
      <c r="L5" s="172" t="s">
        <v>1079</v>
      </c>
      <c r="M5" s="172" t="s">
        <v>1105</v>
      </c>
      <c r="N5" s="282" t="s">
        <v>1138</v>
      </c>
      <c r="O5" s="283" t="s">
        <v>1177</v>
      </c>
      <c r="P5" s="169" t="s">
        <v>1186</v>
      </c>
    </row>
    <row r="6" spans="1:16" ht="18" customHeight="1" x14ac:dyDescent="0.25">
      <c r="A6" s="97">
        <v>881016</v>
      </c>
      <c r="B6" s="30" t="s">
        <v>794</v>
      </c>
      <c r="C6" s="30">
        <v>24</v>
      </c>
      <c r="D6" s="30">
        <v>25</v>
      </c>
      <c r="E6" s="30">
        <v>1.19</v>
      </c>
      <c r="F6" s="29">
        <v>1.35</v>
      </c>
      <c r="G6" s="29">
        <f>ROUND(F6*1.04,2)</f>
        <v>1.4</v>
      </c>
      <c r="H6" s="40">
        <v>4</v>
      </c>
      <c r="I6" s="41" t="s">
        <v>812</v>
      </c>
      <c r="J6" s="29">
        <f>G6*1.036</f>
        <v>1.4503999999999999</v>
      </c>
      <c r="K6" s="29">
        <f>ROUND(J6,2)</f>
        <v>1.45</v>
      </c>
      <c r="L6" s="39">
        <f>ROUND(K6*1.028,2)</f>
        <v>1.49</v>
      </c>
      <c r="M6" s="29">
        <f>ROUND(L6*1.077,2)</f>
        <v>1.6</v>
      </c>
      <c r="N6" s="241">
        <f>M6*1.088</f>
        <v>1.7408000000000001</v>
      </c>
      <c r="O6" s="30">
        <f>ROUND(N6*1.06,2)</f>
        <v>1.85</v>
      </c>
      <c r="P6" s="205">
        <f>ROUND(O6*1.08,2)</f>
        <v>2</v>
      </c>
    </row>
    <row r="7" spans="1:16" x14ac:dyDescent="0.25">
      <c r="A7" s="97">
        <v>881000</v>
      </c>
      <c r="B7" s="30" t="s">
        <v>794</v>
      </c>
      <c r="C7" s="30">
        <v>36</v>
      </c>
      <c r="D7" s="30">
        <v>25</v>
      </c>
      <c r="E7" s="30">
        <v>1.19</v>
      </c>
      <c r="F7" s="29">
        <f>ROUND(E7*1.035,2)</f>
        <v>1.23</v>
      </c>
      <c r="G7" s="29">
        <f t="shared" ref="G7:G10" si="0">ROUND(F7*1.04,2)</f>
        <v>1.28</v>
      </c>
      <c r="H7" s="40">
        <v>4</v>
      </c>
      <c r="J7" s="29">
        <f t="shared" ref="J7:J10" si="1">G7*1.036</f>
        <v>1.3260800000000001</v>
      </c>
      <c r="K7" s="29">
        <f t="shared" ref="K7:K10" si="2">ROUND(J7,2)</f>
        <v>1.33</v>
      </c>
      <c r="L7" s="39">
        <f t="shared" ref="L7:L10" si="3">ROUND(K7*1.028,2)</f>
        <v>1.37</v>
      </c>
      <c r="M7" s="39">
        <f t="shared" ref="M7:M10" si="4">ROUND(L7*1.077,2)</f>
        <v>1.48</v>
      </c>
      <c r="N7" s="241">
        <f>M7*1.088</f>
        <v>1.6102400000000001</v>
      </c>
      <c r="O7" s="30">
        <f t="shared" ref="O7:O24" si="5">ROUND(N7*1.06,2)</f>
        <v>1.71</v>
      </c>
      <c r="P7" s="205">
        <f t="shared" ref="P7:P24" si="6">ROUND(O7*1.08,2)</f>
        <v>1.85</v>
      </c>
    </row>
    <row r="8" spans="1:16" x14ac:dyDescent="0.25">
      <c r="A8" s="97">
        <v>881001</v>
      </c>
      <c r="B8" s="30" t="s">
        <v>794</v>
      </c>
      <c r="C8" s="30">
        <v>40</v>
      </c>
      <c r="D8" s="30">
        <v>25</v>
      </c>
      <c r="E8" s="30">
        <v>1.0900000000000001</v>
      </c>
      <c r="F8" s="29">
        <f t="shared" ref="F8:F10" si="7">ROUND(E8*1.035,2)</f>
        <v>1.1299999999999999</v>
      </c>
      <c r="G8" s="29">
        <f t="shared" si="0"/>
        <v>1.18</v>
      </c>
      <c r="H8" s="40">
        <v>4</v>
      </c>
      <c r="J8" s="29">
        <f t="shared" si="1"/>
        <v>1.22248</v>
      </c>
      <c r="K8" s="29">
        <f t="shared" si="2"/>
        <v>1.22</v>
      </c>
      <c r="L8" s="39">
        <f t="shared" si="3"/>
        <v>1.25</v>
      </c>
      <c r="M8" s="39">
        <f t="shared" si="4"/>
        <v>1.35</v>
      </c>
      <c r="N8" s="241">
        <f>M8*1.088</f>
        <v>1.4688000000000001</v>
      </c>
      <c r="O8" s="30">
        <f t="shared" si="5"/>
        <v>1.56</v>
      </c>
      <c r="P8" s="205">
        <f t="shared" si="6"/>
        <v>1.68</v>
      </c>
    </row>
    <row r="9" spans="1:16" x14ac:dyDescent="0.25">
      <c r="A9" s="97">
        <v>881002</v>
      </c>
      <c r="B9" s="30" t="s">
        <v>794</v>
      </c>
      <c r="C9" s="30">
        <v>60</v>
      </c>
      <c r="D9" s="30">
        <v>25</v>
      </c>
      <c r="E9" s="30">
        <v>0.99</v>
      </c>
      <c r="F9" s="29">
        <f t="shared" si="7"/>
        <v>1.02</v>
      </c>
      <c r="G9" s="29">
        <f t="shared" si="0"/>
        <v>1.06</v>
      </c>
      <c r="H9" s="40">
        <v>4</v>
      </c>
      <c r="J9" s="29">
        <f t="shared" si="1"/>
        <v>1.09816</v>
      </c>
      <c r="K9" s="29">
        <f t="shared" si="2"/>
        <v>1.1000000000000001</v>
      </c>
      <c r="L9" s="39">
        <f t="shared" si="3"/>
        <v>1.1299999999999999</v>
      </c>
      <c r="M9" s="39">
        <f t="shared" si="4"/>
        <v>1.22</v>
      </c>
      <c r="N9" s="241">
        <f>M9*1.088</f>
        <v>1.3273600000000001</v>
      </c>
      <c r="O9" s="30">
        <f t="shared" si="5"/>
        <v>1.41</v>
      </c>
      <c r="P9" s="205">
        <f t="shared" si="6"/>
        <v>1.52</v>
      </c>
    </row>
    <row r="10" spans="1:16" x14ac:dyDescent="0.25">
      <c r="A10" s="274">
        <v>881003</v>
      </c>
      <c r="B10" s="275" t="s">
        <v>794</v>
      </c>
      <c r="C10" s="275">
        <v>80</v>
      </c>
      <c r="D10" s="275">
        <v>25</v>
      </c>
      <c r="E10" s="275">
        <v>0.99</v>
      </c>
      <c r="F10" s="276">
        <f t="shared" si="7"/>
        <v>1.02</v>
      </c>
      <c r="G10" s="276">
        <f t="shared" si="0"/>
        <v>1.06</v>
      </c>
      <c r="H10" s="40">
        <v>4</v>
      </c>
      <c r="J10" s="276">
        <f t="shared" si="1"/>
        <v>1.09816</v>
      </c>
      <c r="K10" s="276">
        <f t="shared" si="2"/>
        <v>1.1000000000000001</v>
      </c>
      <c r="L10" s="277">
        <f t="shared" si="3"/>
        <v>1.1299999999999999</v>
      </c>
      <c r="M10" s="277">
        <f t="shared" si="4"/>
        <v>1.22</v>
      </c>
      <c r="N10" s="278">
        <f>M10*1.088</f>
        <v>1.3273600000000001</v>
      </c>
      <c r="O10" s="275">
        <f t="shared" si="5"/>
        <v>1.41</v>
      </c>
      <c r="P10" s="205">
        <f t="shared" si="6"/>
        <v>1.52</v>
      </c>
    </row>
    <row r="11" spans="1:16" ht="21.75" customHeight="1" x14ac:dyDescent="0.25">
      <c r="A11" s="498" t="s">
        <v>247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</row>
    <row r="12" spans="1:16" ht="48" customHeight="1" x14ac:dyDescent="0.25">
      <c r="A12" s="494" t="s">
        <v>811</v>
      </c>
      <c r="B12" s="494"/>
      <c r="C12" s="494"/>
      <c r="D12" s="494"/>
      <c r="E12" s="494"/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</row>
    <row r="13" spans="1:16" s="270" customFormat="1" ht="38.4" customHeight="1" x14ac:dyDescent="0.25">
      <c r="A13" s="279" t="s">
        <v>790</v>
      </c>
      <c r="B13" s="279" t="s">
        <v>795</v>
      </c>
      <c r="C13" s="280" t="s">
        <v>793</v>
      </c>
      <c r="D13" s="281" t="s">
        <v>797</v>
      </c>
      <c r="E13" s="281" t="s">
        <v>809</v>
      </c>
      <c r="F13" s="281" t="s">
        <v>819</v>
      </c>
      <c r="G13" s="281" t="s">
        <v>796</v>
      </c>
      <c r="H13" s="269"/>
      <c r="I13" s="269"/>
      <c r="J13" s="281" t="s">
        <v>1047</v>
      </c>
      <c r="K13" s="281" t="s">
        <v>1084</v>
      </c>
      <c r="L13" s="172" t="s">
        <v>1079</v>
      </c>
      <c r="M13" s="172" t="s">
        <v>1105</v>
      </c>
      <c r="N13" s="282" t="s">
        <v>1138</v>
      </c>
      <c r="O13" s="283" t="s">
        <v>1177</v>
      </c>
      <c r="P13" s="172" t="s">
        <v>1186</v>
      </c>
    </row>
    <row r="14" spans="1:16" x14ac:dyDescent="0.25">
      <c r="A14" s="97">
        <v>881004</v>
      </c>
      <c r="B14" s="30" t="s">
        <v>794</v>
      </c>
      <c r="C14" s="30">
        <v>36</v>
      </c>
      <c r="D14" s="30">
        <v>25</v>
      </c>
      <c r="E14" s="30">
        <v>1.49</v>
      </c>
      <c r="F14" s="29">
        <f>ROUND(E14*1.035,2)</f>
        <v>1.54</v>
      </c>
      <c r="G14" s="29">
        <f>ROUND(F14*1.04,2)</f>
        <v>1.6</v>
      </c>
      <c r="H14" s="40">
        <v>4</v>
      </c>
      <c r="J14" s="29">
        <f>G14*1.036</f>
        <v>1.6576000000000002</v>
      </c>
      <c r="K14" s="29">
        <f t="shared" ref="K14:K17" si="8">ROUND(J14,2)</f>
        <v>1.66</v>
      </c>
      <c r="L14" s="39">
        <f t="shared" ref="L14:L17" si="9">ROUND(K14*1.028,2)</f>
        <v>1.71</v>
      </c>
      <c r="M14" s="39">
        <f t="shared" ref="M14:M17" si="10">ROUND(L14*1.077,2)</f>
        <v>1.84</v>
      </c>
      <c r="N14" s="241">
        <f>M14*1.088</f>
        <v>2.0019200000000001</v>
      </c>
      <c r="O14" s="30">
        <f t="shared" si="5"/>
        <v>2.12</v>
      </c>
      <c r="P14" s="205">
        <f t="shared" si="6"/>
        <v>2.29</v>
      </c>
    </row>
    <row r="15" spans="1:16" x14ac:dyDescent="0.25">
      <c r="A15" s="97">
        <v>881005</v>
      </c>
      <c r="B15" s="30" t="s">
        <v>794</v>
      </c>
      <c r="C15" s="30">
        <v>40</v>
      </c>
      <c r="D15" s="30">
        <v>25</v>
      </c>
      <c r="E15" s="30">
        <v>1.39</v>
      </c>
      <c r="F15" s="29">
        <f t="shared" ref="F15:F17" si="11">ROUND(E15*1.035,2)</f>
        <v>1.44</v>
      </c>
      <c r="G15" s="29">
        <f t="shared" ref="G15:G16" si="12">ROUND(F15*1.04,2)</f>
        <v>1.5</v>
      </c>
      <c r="H15" s="40">
        <v>4</v>
      </c>
      <c r="J15" s="29">
        <f t="shared" ref="J15:J17" si="13">G15*1.036</f>
        <v>1.554</v>
      </c>
      <c r="K15" s="29">
        <f t="shared" si="8"/>
        <v>1.55</v>
      </c>
      <c r="L15" s="39">
        <f t="shared" si="9"/>
        <v>1.59</v>
      </c>
      <c r="M15" s="39">
        <f t="shared" si="10"/>
        <v>1.71</v>
      </c>
      <c r="N15" s="241">
        <f>M15*1.088</f>
        <v>1.8604800000000001</v>
      </c>
      <c r="O15" s="30">
        <f t="shared" si="5"/>
        <v>1.97</v>
      </c>
      <c r="P15" s="205">
        <f t="shared" si="6"/>
        <v>2.13</v>
      </c>
    </row>
    <row r="16" spans="1:16" x14ac:dyDescent="0.25">
      <c r="A16" s="97">
        <v>881006</v>
      </c>
      <c r="B16" s="30" t="s">
        <v>794</v>
      </c>
      <c r="C16" s="30">
        <v>60</v>
      </c>
      <c r="D16" s="30">
        <v>25</v>
      </c>
      <c r="E16" s="30">
        <v>1.19</v>
      </c>
      <c r="F16" s="29">
        <f t="shared" si="11"/>
        <v>1.23</v>
      </c>
      <c r="G16" s="29">
        <f t="shared" si="12"/>
        <v>1.28</v>
      </c>
      <c r="H16" s="40">
        <v>4</v>
      </c>
      <c r="J16" s="29">
        <f t="shared" si="13"/>
        <v>1.3260800000000001</v>
      </c>
      <c r="K16" s="29">
        <f t="shared" si="8"/>
        <v>1.33</v>
      </c>
      <c r="L16" s="39">
        <f t="shared" si="9"/>
        <v>1.37</v>
      </c>
      <c r="M16" s="39">
        <f t="shared" si="10"/>
        <v>1.48</v>
      </c>
      <c r="N16" s="241">
        <f>M16*1.088</f>
        <v>1.6102400000000001</v>
      </c>
      <c r="O16" s="30">
        <f t="shared" si="5"/>
        <v>1.71</v>
      </c>
      <c r="P16" s="205">
        <f t="shared" si="6"/>
        <v>1.85</v>
      </c>
    </row>
    <row r="17" spans="1:16" x14ac:dyDescent="0.25">
      <c r="A17" s="274">
        <v>881007</v>
      </c>
      <c r="B17" s="275" t="s">
        <v>794</v>
      </c>
      <c r="C17" s="275">
        <v>80</v>
      </c>
      <c r="D17" s="275">
        <v>25</v>
      </c>
      <c r="E17" s="275">
        <v>1.19</v>
      </c>
      <c r="F17" s="276">
        <f t="shared" si="11"/>
        <v>1.23</v>
      </c>
      <c r="G17" s="276">
        <f>ROUND(F17*1.04,2)</f>
        <v>1.28</v>
      </c>
      <c r="H17" s="40">
        <v>4</v>
      </c>
      <c r="J17" s="276">
        <f t="shared" si="13"/>
        <v>1.3260800000000001</v>
      </c>
      <c r="K17" s="276">
        <f t="shared" si="8"/>
        <v>1.33</v>
      </c>
      <c r="L17" s="277">
        <f t="shared" si="9"/>
        <v>1.37</v>
      </c>
      <c r="M17" s="277">
        <f t="shared" si="10"/>
        <v>1.48</v>
      </c>
      <c r="N17" s="278">
        <f>M17*1.088</f>
        <v>1.6102400000000001</v>
      </c>
      <c r="O17" s="275">
        <f t="shared" si="5"/>
        <v>1.71</v>
      </c>
      <c r="P17" s="289">
        <f t="shared" si="6"/>
        <v>1.85</v>
      </c>
    </row>
    <row r="18" spans="1:16" s="271" customFormat="1" ht="21" customHeight="1" x14ac:dyDescent="0.25">
      <c r="A18" s="498" t="s">
        <v>357</v>
      </c>
      <c r="B18" s="498"/>
      <c r="C18" s="498"/>
      <c r="D18" s="498"/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</row>
    <row r="19" spans="1:16" s="271" customFormat="1" ht="67.95" customHeight="1" x14ac:dyDescent="0.25">
      <c r="A19" s="494" t="s">
        <v>1175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4"/>
      <c r="O19" s="494"/>
      <c r="P19" s="494"/>
    </row>
    <row r="20" spans="1:16" s="267" customFormat="1" ht="40.200000000000003" customHeight="1" x14ac:dyDescent="0.25">
      <c r="A20" s="284" t="s">
        <v>790</v>
      </c>
      <c r="B20" s="284" t="s">
        <v>795</v>
      </c>
      <c r="C20" s="284" t="s">
        <v>793</v>
      </c>
      <c r="D20" s="285" t="s">
        <v>797</v>
      </c>
      <c r="E20" s="285" t="s">
        <v>809</v>
      </c>
      <c r="F20" s="285" t="s">
        <v>819</v>
      </c>
      <c r="G20" s="285" t="s">
        <v>796</v>
      </c>
      <c r="H20" s="266"/>
      <c r="I20" s="266"/>
      <c r="J20" s="285" t="s">
        <v>1047</v>
      </c>
      <c r="K20" s="285"/>
      <c r="L20" s="286" t="s">
        <v>1079</v>
      </c>
      <c r="M20" s="286" t="s">
        <v>1105</v>
      </c>
      <c r="N20" s="283" t="s">
        <v>1138</v>
      </c>
      <c r="O20" s="283" t="s">
        <v>1177</v>
      </c>
      <c r="P20" s="283" t="s">
        <v>1186</v>
      </c>
    </row>
    <row r="21" spans="1:16" x14ac:dyDescent="0.25">
      <c r="A21" s="97">
        <v>881008</v>
      </c>
      <c r="B21" s="30" t="s">
        <v>794</v>
      </c>
      <c r="C21" s="30">
        <v>36</v>
      </c>
      <c r="D21" s="30">
        <v>25</v>
      </c>
      <c r="E21" s="30">
        <v>3.19</v>
      </c>
      <c r="F21" s="29">
        <f>ROUND(E21*1.035,2)</f>
        <v>3.3</v>
      </c>
      <c r="G21" s="39">
        <f>ROUND(F21*1.04,2)</f>
        <v>3.43</v>
      </c>
      <c r="H21" s="204">
        <v>4</v>
      </c>
      <c r="I21" s="272"/>
      <c r="J21" s="29">
        <f>G21*1.036</f>
        <v>3.5534800000000004</v>
      </c>
      <c r="K21" s="29">
        <f t="shared" ref="K21:K24" si="14">ROUND(J21,2)</f>
        <v>3.55</v>
      </c>
      <c r="L21" s="39">
        <f t="shared" ref="L21:L24" si="15">ROUND(K21*1.028,2)</f>
        <v>3.65</v>
      </c>
      <c r="M21" s="39">
        <f t="shared" ref="M21:M24" si="16">ROUND(L21*1.077,2)</f>
        <v>3.93</v>
      </c>
      <c r="N21" s="241">
        <f>M21*1.088</f>
        <v>4.2758400000000005</v>
      </c>
      <c r="O21" s="273">
        <f t="shared" si="5"/>
        <v>4.53</v>
      </c>
      <c r="P21" s="205">
        <f t="shared" si="6"/>
        <v>4.8899999999999997</v>
      </c>
    </row>
    <row r="22" spans="1:16" x14ac:dyDescent="0.25">
      <c r="A22" s="97">
        <v>881009</v>
      </c>
      <c r="B22" s="30" t="s">
        <v>794</v>
      </c>
      <c r="C22" s="30">
        <v>40</v>
      </c>
      <c r="D22" s="30">
        <v>25</v>
      </c>
      <c r="E22" s="30">
        <v>2.59</v>
      </c>
      <c r="F22" s="29">
        <f t="shared" ref="F22:F24" si="17">ROUND(E22*1.035,2)</f>
        <v>2.68</v>
      </c>
      <c r="G22" s="39">
        <f t="shared" ref="G22:G24" si="18">ROUND(F22*1.04,2)</f>
        <v>2.79</v>
      </c>
      <c r="H22" s="204">
        <v>4</v>
      </c>
      <c r="I22" s="272"/>
      <c r="J22" s="29">
        <f t="shared" ref="J22:J24" si="19">G22*1.036</f>
        <v>2.8904400000000003</v>
      </c>
      <c r="K22" s="29">
        <f t="shared" si="14"/>
        <v>2.89</v>
      </c>
      <c r="L22" s="39">
        <f t="shared" si="15"/>
        <v>2.97</v>
      </c>
      <c r="M22" s="39">
        <f t="shared" si="16"/>
        <v>3.2</v>
      </c>
      <c r="N22" s="241">
        <f>M22*1.088</f>
        <v>3.4816000000000003</v>
      </c>
      <c r="O22" s="273">
        <f t="shared" si="5"/>
        <v>3.69</v>
      </c>
      <c r="P22" s="205">
        <f t="shared" si="6"/>
        <v>3.99</v>
      </c>
    </row>
    <row r="23" spans="1:16" x14ac:dyDescent="0.25">
      <c r="A23" s="97">
        <v>881010</v>
      </c>
      <c r="B23" s="30" t="s">
        <v>794</v>
      </c>
      <c r="C23" s="30">
        <v>60</v>
      </c>
      <c r="D23" s="30">
        <v>25</v>
      </c>
      <c r="E23" s="30">
        <v>1.99</v>
      </c>
      <c r="F23" s="29">
        <f t="shared" si="17"/>
        <v>2.06</v>
      </c>
      <c r="G23" s="39">
        <f t="shared" si="18"/>
        <v>2.14</v>
      </c>
      <c r="H23" s="204">
        <v>4</v>
      </c>
      <c r="I23" s="272"/>
      <c r="J23" s="29">
        <f t="shared" si="19"/>
        <v>2.2170400000000003</v>
      </c>
      <c r="K23" s="29">
        <f t="shared" si="14"/>
        <v>2.2200000000000002</v>
      </c>
      <c r="L23" s="39">
        <f t="shared" si="15"/>
        <v>2.2799999999999998</v>
      </c>
      <c r="M23" s="39">
        <f t="shared" si="16"/>
        <v>2.46</v>
      </c>
      <c r="N23" s="241">
        <f>M23*1.088</f>
        <v>2.6764800000000002</v>
      </c>
      <c r="O23" s="273">
        <f t="shared" si="5"/>
        <v>2.84</v>
      </c>
      <c r="P23" s="205">
        <f t="shared" si="6"/>
        <v>3.07</v>
      </c>
    </row>
    <row r="24" spans="1:16" x14ac:dyDescent="0.25">
      <c r="A24" s="97">
        <v>881011</v>
      </c>
      <c r="B24" s="30" t="s">
        <v>794</v>
      </c>
      <c r="C24" s="30">
        <v>80</v>
      </c>
      <c r="D24" s="30">
        <v>25</v>
      </c>
      <c r="E24" s="30">
        <v>1.79</v>
      </c>
      <c r="F24" s="29">
        <f t="shared" si="17"/>
        <v>1.85</v>
      </c>
      <c r="G24" s="39">
        <f t="shared" si="18"/>
        <v>1.92</v>
      </c>
      <c r="H24" s="204">
        <v>4</v>
      </c>
      <c r="I24" s="272"/>
      <c r="J24" s="29">
        <f t="shared" si="19"/>
        <v>1.98912</v>
      </c>
      <c r="K24" s="29">
        <f t="shared" si="14"/>
        <v>1.99</v>
      </c>
      <c r="L24" s="39">
        <f t="shared" si="15"/>
        <v>2.0499999999999998</v>
      </c>
      <c r="M24" s="39">
        <f t="shared" si="16"/>
        <v>2.21</v>
      </c>
      <c r="N24" s="205">
        <f>M24*1.088</f>
        <v>2.40448</v>
      </c>
      <c r="O24" s="273">
        <f t="shared" si="5"/>
        <v>2.5499999999999998</v>
      </c>
      <c r="P24" s="205">
        <f t="shared" si="6"/>
        <v>2.75</v>
      </c>
    </row>
    <row r="25" spans="1:16" x14ac:dyDescent="0.25">
      <c r="J25" s="91"/>
      <c r="K25" s="91"/>
    </row>
  </sheetData>
  <sheetProtection algorithmName="SHA-512" hashValue="kRGHRiPdnVT5ABJCJ1VYMx31slZnGTz8lpOaG2NVQhwCrCzW60i53v4PUkm/lMP7rI82qV0PkQG2Xh3Yt8Xjyw==" saltValue="//Em1HxiFFsYLhCB47bTSg==" spinCount="100000" sheet="1" objects="1" scenarios="1"/>
  <mergeCells count="9">
    <mergeCell ref="A19:P19"/>
    <mergeCell ref="A2:B2"/>
    <mergeCell ref="A1:P1"/>
    <mergeCell ref="C2:P2"/>
    <mergeCell ref="A3:P3"/>
    <mergeCell ref="A4:P4"/>
    <mergeCell ref="A11:P11"/>
    <mergeCell ref="A12:P12"/>
    <mergeCell ref="A18:P18"/>
  </mergeCells>
  <pageMargins left="0.7" right="0.7" top="0.75" bottom="0.75" header="0.3" footer="0.3"/>
  <pageSetup paperSize="9" orientation="portrait" r:id="rId1"/>
  <headerFooter>
    <oddFooter xml:space="preserve">&amp;COznaczenia w tabelach:
&amp;"Arial,Pogrubiony"Czcionka pogrubiona&amp;"Arial,Normalny" - typówka żywiczna, dodatkowo rabatowana.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294"/>
  <sheetViews>
    <sheetView showWhiteSpace="0" zoomScale="102" zoomScaleNormal="102" workbookViewId="0">
      <selection activeCell="P1" sqref="P1"/>
    </sheetView>
  </sheetViews>
  <sheetFormatPr defaultRowHeight="13.2" x14ac:dyDescent="0.25"/>
  <cols>
    <col min="1" max="1" width="22.109375" style="47" customWidth="1"/>
    <col min="2" max="2" width="24.88671875" style="202" customWidth="1"/>
    <col min="3" max="3" width="8.88671875" style="47"/>
    <col min="4" max="4" width="21.6640625" style="47" hidden="1" customWidth="1"/>
    <col min="5" max="5" width="28.88671875" style="47" hidden="1" customWidth="1"/>
    <col min="6" max="6" width="26.88671875" style="47" hidden="1" customWidth="1"/>
    <col min="7" max="7" width="10.88671875" style="170" hidden="1" customWidth="1"/>
    <col min="8" max="8" width="9.109375" style="170" hidden="1" customWidth="1"/>
    <col min="9" max="9" width="21.6640625" style="47" hidden="1" customWidth="1"/>
    <col min="10" max="10" width="16.33203125" style="47" hidden="1" customWidth="1"/>
    <col min="11" max="11" width="18.44140625" style="47" hidden="1" customWidth="1"/>
    <col min="12" max="12" width="22.109375" style="332" hidden="1" customWidth="1"/>
    <col min="13" max="13" width="21" style="47" hidden="1" customWidth="1"/>
    <col min="14" max="14" width="21.88671875" style="47" hidden="1" customWidth="1"/>
    <col min="15" max="15" width="22.88671875" style="202" customWidth="1"/>
    <col min="16" max="16384" width="8.88671875" style="47"/>
  </cols>
  <sheetData>
    <row r="1" spans="1:15" ht="27" customHeight="1" x14ac:dyDescent="0.25">
      <c r="A1" s="500" t="s">
        <v>799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</row>
    <row r="2" spans="1:15" ht="33" customHeight="1" x14ac:dyDescent="0.25">
      <c r="A2" s="501" t="s">
        <v>909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</row>
    <row r="3" spans="1:15" ht="23.25" customHeight="1" x14ac:dyDescent="0.25">
      <c r="A3" s="502" t="s">
        <v>356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</row>
    <row r="4" spans="1:15" ht="89.4" customHeight="1" x14ac:dyDescent="0.25">
      <c r="A4" s="494" t="s">
        <v>822</v>
      </c>
      <c r="B4" s="494"/>
      <c r="C4" s="494"/>
      <c r="D4" s="494"/>
      <c r="E4" s="501"/>
      <c r="F4" s="501"/>
      <c r="G4" s="336"/>
      <c r="H4" s="336"/>
      <c r="I4" s="504"/>
      <c r="J4" s="504"/>
      <c r="K4" s="504"/>
      <c r="L4" s="504"/>
      <c r="M4" s="504"/>
      <c r="N4" s="503"/>
      <c r="O4" s="503"/>
    </row>
    <row r="5" spans="1:15" s="35" customFormat="1" ht="26.4" x14ac:dyDescent="0.25">
      <c r="A5" s="17" t="s">
        <v>790</v>
      </c>
      <c r="B5" s="17" t="s">
        <v>818</v>
      </c>
      <c r="C5" s="17" t="s">
        <v>808</v>
      </c>
      <c r="D5" s="17" t="s">
        <v>809</v>
      </c>
      <c r="E5" s="17" t="s">
        <v>819</v>
      </c>
      <c r="F5" s="171" t="s">
        <v>75</v>
      </c>
      <c r="G5" s="37" t="s">
        <v>840</v>
      </c>
      <c r="H5" s="337"/>
      <c r="I5" s="171" t="s">
        <v>1047</v>
      </c>
      <c r="J5" s="171" t="s">
        <v>1084</v>
      </c>
      <c r="K5" s="172" t="s">
        <v>1079</v>
      </c>
      <c r="L5" s="172" t="s">
        <v>1105</v>
      </c>
      <c r="M5" s="172" t="s">
        <v>1138</v>
      </c>
      <c r="N5" s="282" t="s">
        <v>1177</v>
      </c>
      <c r="O5" s="172" t="s">
        <v>1186</v>
      </c>
    </row>
    <row r="6" spans="1:15" x14ac:dyDescent="0.25">
      <c r="A6" s="320">
        <v>870164</v>
      </c>
      <c r="B6" s="320" t="s">
        <v>813</v>
      </c>
      <c r="C6" s="320" t="s">
        <v>800</v>
      </c>
      <c r="D6" s="321">
        <v>0</v>
      </c>
      <c r="E6" s="322">
        <v>22</v>
      </c>
      <c r="F6" s="323">
        <f>ROUND(E6*1.04,2)</f>
        <v>22.88</v>
      </c>
      <c r="G6" s="170">
        <v>4</v>
      </c>
      <c r="H6" s="31" t="s">
        <v>812</v>
      </c>
      <c r="I6" s="323">
        <f>F6*1.036</f>
        <v>23.703679999999999</v>
      </c>
      <c r="J6" s="323">
        <f>ROUND(I6,2)</f>
        <v>23.7</v>
      </c>
      <c r="K6" s="324">
        <f>ROUND(J6*1.028,2)</f>
        <v>24.36</v>
      </c>
      <c r="L6" s="323">
        <f>ROUND(K6*1.077,2)</f>
        <v>26.24</v>
      </c>
      <c r="M6" s="323">
        <f>L6*1.088</f>
        <v>28.549120000000002</v>
      </c>
      <c r="N6" s="325">
        <f>ROUND(M6*1.06,2)</f>
        <v>30.26</v>
      </c>
      <c r="O6" s="326">
        <f>ROUND(N6*1.08,2)</f>
        <v>32.68</v>
      </c>
    </row>
    <row r="7" spans="1:15" x14ac:dyDescent="0.25">
      <c r="A7" s="320">
        <v>870053</v>
      </c>
      <c r="B7" s="320" t="s">
        <v>814</v>
      </c>
      <c r="C7" s="320" t="s">
        <v>800</v>
      </c>
      <c r="D7" s="321">
        <v>39</v>
      </c>
      <c r="E7" s="323">
        <f>ROUND(D7*1.035,2)</f>
        <v>40.369999999999997</v>
      </c>
      <c r="F7" s="323">
        <f t="shared" ref="F7:F64" si="0">ROUND(E7*1.04,2)</f>
        <v>41.98</v>
      </c>
      <c r="G7" s="170">
        <v>4</v>
      </c>
      <c r="I7" s="323">
        <f t="shared" ref="I7:I64" si="1">F7*1.036</f>
        <v>43.491279999999996</v>
      </c>
      <c r="J7" s="323">
        <f t="shared" ref="J7:J64" si="2">ROUND(I7,2)</f>
        <v>43.49</v>
      </c>
      <c r="K7" s="324">
        <f t="shared" ref="K7:K64" si="3">ROUND(J7*1.028,2)</f>
        <v>44.71</v>
      </c>
      <c r="L7" s="323">
        <f t="shared" ref="L7:L64" si="4">ROUND(K7*1.077,2)</f>
        <v>48.15</v>
      </c>
      <c r="M7" s="323">
        <f t="shared" ref="M7:M64" si="5">L7*1.088</f>
        <v>52.3872</v>
      </c>
      <c r="N7" s="325">
        <f t="shared" ref="N7:N70" si="6">ROUND(M7*1.06,2)</f>
        <v>55.53</v>
      </c>
      <c r="O7" s="326">
        <f t="shared" ref="O7:O70" si="7">ROUND(N7*1.08,2)</f>
        <v>59.97</v>
      </c>
    </row>
    <row r="8" spans="1:15" x14ac:dyDescent="0.25">
      <c r="A8" s="320">
        <v>870054</v>
      </c>
      <c r="B8" s="320" t="s">
        <v>815</v>
      </c>
      <c r="C8" s="320" t="s">
        <v>800</v>
      </c>
      <c r="D8" s="321">
        <v>32</v>
      </c>
      <c r="E8" s="323">
        <f t="shared" ref="E8:E64" si="8">ROUND(D8*1.035,2)</f>
        <v>33.119999999999997</v>
      </c>
      <c r="F8" s="323">
        <f t="shared" si="0"/>
        <v>34.44</v>
      </c>
      <c r="G8" s="170">
        <v>4</v>
      </c>
      <c r="I8" s="323">
        <f t="shared" si="1"/>
        <v>35.679839999999999</v>
      </c>
      <c r="J8" s="323">
        <f t="shared" si="2"/>
        <v>35.68</v>
      </c>
      <c r="K8" s="324">
        <f t="shared" si="3"/>
        <v>36.68</v>
      </c>
      <c r="L8" s="323">
        <f t="shared" si="4"/>
        <v>39.5</v>
      </c>
      <c r="M8" s="323">
        <f t="shared" si="5"/>
        <v>42.976000000000006</v>
      </c>
      <c r="N8" s="325">
        <f t="shared" si="6"/>
        <v>45.55</v>
      </c>
      <c r="O8" s="326">
        <f t="shared" si="7"/>
        <v>49.19</v>
      </c>
    </row>
    <row r="9" spans="1:15" x14ac:dyDescent="0.25">
      <c r="A9" s="320">
        <v>870500</v>
      </c>
      <c r="B9" s="320" t="s">
        <v>816</v>
      </c>
      <c r="C9" s="320" t="s">
        <v>800</v>
      </c>
      <c r="D9" s="321">
        <v>38</v>
      </c>
      <c r="E9" s="323">
        <f t="shared" si="8"/>
        <v>39.33</v>
      </c>
      <c r="F9" s="323">
        <f t="shared" si="0"/>
        <v>40.9</v>
      </c>
      <c r="G9" s="170">
        <v>4</v>
      </c>
      <c r="I9" s="323">
        <f t="shared" si="1"/>
        <v>42.372399999999999</v>
      </c>
      <c r="J9" s="323">
        <f t="shared" si="2"/>
        <v>42.37</v>
      </c>
      <c r="K9" s="324">
        <f t="shared" si="3"/>
        <v>43.56</v>
      </c>
      <c r="L9" s="323">
        <f t="shared" si="4"/>
        <v>46.91</v>
      </c>
      <c r="M9" s="323">
        <f t="shared" si="5"/>
        <v>51.038080000000001</v>
      </c>
      <c r="N9" s="325">
        <f t="shared" si="6"/>
        <v>54.1</v>
      </c>
      <c r="O9" s="326">
        <f t="shared" si="7"/>
        <v>58.43</v>
      </c>
    </row>
    <row r="10" spans="1:15" x14ac:dyDescent="0.25">
      <c r="A10" s="320">
        <v>870051</v>
      </c>
      <c r="B10" s="320" t="s">
        <v>817</v>
      </c>
      <c r="C10" s="320" t="s">
        <v>800</v>
      </c>
      <c r="D10" s="321">
        <v>46</v>
      </c>
      <c r="E10" s="323">
        <f t="shared" si="8"/>
        <v>47.61</v>
      </c>
      <c r="F10" s="323">
        <f t="shared" si="0"/>
        <v>49.51</v>
      </c>
      <c r="G10" s="170">
        <v>4</v>
      </c>
      <c r="I10" s="323">
        <f t="shared" si="1"/>
        <v>51.292360000000002</v>
      </c>
      <c r="J10" s="323">
        <f t="shared" si="2"/>
        <v>51.29</v>
      </c>
      <c r="K10" s="324">
        <f t="shared" si="3"/>
        <v>52.73</v>
      </c>
      <c r="L10" s="323">
        <f t="shared" si="4"/>
        <v>56.79</v>
      </c>
      <c r="M10" s="323">
        <f t="shared" si="5"/>
        <v>61.787520000000001</v>
      </c>
      <c r="N10" s="325">
        <f t="shared" si="6"/>
        <v>65.489999999999995</v>
      </c>
      <c r="O10" s="326">
        <f t="shared" si="7"/>
        <v>70.73</v>
      </c>
    </row>
    <row r="11" spans="1:15" x14ac:dyDescent="0.25">
      <c r="A11" s="320">
        <v>870052</v>
      </c>
      <c r="B11" s="320" t="s">
        <v>820</v>
      </c>
      <c r="C11" s="320" t="s">
        <v>800</v>
      </c>
      <c r="D11" s="321">
        <v>76</v>
      </c>
      <c r="E11" s="323">
        <f t="shared" si="8"/>
        <v>78.66</v>
      </c>
      <c r="F11" s="323">
        <f t="shared" si="0"/>
        <v>81.81</v>
      </c>
      <c r="G11" s="170">
        <v>4</v>
      </c>
      <c r="I11" s="323">
        <f t="shared" si="1"/>
        <v>84.755160000000004</v>
      </c>
      <c r="J11" s="323">
        <f t="shared" si="2"/>
        <v>84.76</v>
      </c>
      <c r="K11" s="324">
        <f t="shared" si="3"/>
        <v>87.13</v>
      </c>
      <c r="L11" s="323">
        <f t="shared" si="4"/>
        <v>93.84</v>
      </c>
      <c r="M11" s="323">
        <f t="shared" si="5"/>
        <v>102.09792000000002</v>
      </c>
      <c r="N11" s="325">
        <f t="shared" si="6"/>
        <v>108.22</v>
      </c>
      <c r="O11" s="326">
        <f t="shared" si="7"/>
        <v>116.88</v>
      </c>
    </row>
    <row r="12" spans="1:15" x14ac:dyDescent="0.25">
      <c r="A12" s="320">
        <v>870165</v>
      </c>
      <c r="B12" s="320" t="s">
        <v>813</v>
      </c>
      <c r="C12" s="320" t="s">
        <v>801</v>
      </c>
      <c r="D12" s="321">
        <v>0</v>
      </c>
      <c r="E12" s="323">
        <v>22</v>
      </c>
      <c r="F12" s="323">
        <f t="shared" si="0"/>
        <v>22.88</v>
      </c>
      <c r="G12" s="170">
        <v>4</v>
      </c>
      <c r="H12" s="31" t="s">
        <v>812</v>
      </c>
      <c r="I12" s="323">
        <f t="shared" si="1"/>
        <v>23.703679999999999</v>
      </c>
      <c r="J12" s="323">
        <f t="shared" si="2"/>
        <v>23.7</v>
      </c>
      <c r="K12" s="324">
        <f t="shared" si="3"/>
        <v>24.36</v>
      </c>
      <c r="L12" s="323">
        <f t="shared" si="4"/>
        <v>26.24</v>
      </c>
      <c r="M12" s="323">
        <f t="shared" si="5"/>
        <v>28.549120000000002</v>
      </c>
      <c r="N12" s="325">
        <f t="shared" si="6"/>
        <v>30.26</v>
      </c>
      <c r="O12" s="326">
        <f t="shared" si="7"/>
        <v>32.68</v>
      </c>
    </row>
    <row r="13" spans="1:15" x14ac:dyDescent="0.25">
      <c r="A13" s="320">
        <v>870058</v>
      </c>
      <c r="B13" s="320" t="s">
        <v>814</v>
      </c>
      <c r="C13" s="320" t="s">
        <v>801</v>
      </c>
      <c r="D13" s="321">
        <v>39</v>
      </c>
      <c r="E13" s="323">
        <f t="shared" si="8"/>
        <v>40.369999999999997</v>
      </c>
      <c r="F13" s="323">
        <f t="shared" si="0"/>
        <v>41.98</v>
      </c>
      <c r="G13" s="170">
        <v>4</v>
      </c>
      <c r="I13" s="323">
        <f t="shared" si="1"/>
        <v>43.491279999999996</v>
      </c>
      <c r="J13" s="323">
        <f t="shared" si="2"/>
        <v>43.49</v>
      </c>
      <c r="K13" s="324">
        <f t="shared" si="3"/>
        <v>44.71</v>
      </c>
      <c r="L13" s="323">
        <f t="shared" si="4"/>
        <v>48.15</v>
      </c>
      <c r="M13" s="323">
        <f t="shared" si="5"/>
        <v>52.3872</v>
      </c>
      <c r="N13" s="325">
        <f t="shared" si="6"/>
        <v>55.53</v>
      </c>
      <c r="O13" s="326">
        <f t="shared" si="7"/>
        <v>59.97</v>
      </c>
    </row>
    <row r="14" spans="1:15" x14ac:dyDescent="0.25">
      <c r="A14" s="320">
        <v>870059</v>
      </c>
      <c r="B14" s="320" t="s">
        <v>815</v>
      </c>
      <c r="C14" s="320" t="s">
        <v>801</v>
      </c>
      <c r="D14" s="321">
        <v>32</v>
      </c>
      <c r="E14" s="323">
        <f t="shared" si="8"/>
        <v>33.119999999999997</v>
      </c>
      <c r="F14" s="323">
        <f t="shared" si="0"/>
        <v>34.44</v>
      </c>
      <c r="G14" s="170">
        <v>4</v>
      </c>
      <c r="I14" s="323">
        <f t="shared" si="1"/>
        <v>35.679839999999999</v>
      </c>
      <c r="J14" s="323">
        <f t="shared" si="2"/>
        <v>35.68</v>
      </c>
      <c r="K14" s="324">
        <f t="shared" si="3"/>
        <v>36.68</v>
      </c>
      <c r="L14" s="323">
        <f t="shared" si="4"/>
        <v>39.5</v>
      </c>
      <c r="M14" s="323">
        <f t="shared" si="5"/>
        <v>42.976000000000006</v>
      </c>
      <c r="N14" s="325">
        <f t="shared" si="6"/>
        <v>45.55</v>
      </c>
      <c r="O14" s="326">
        <f t="shared" si="7"/>
        <v>49.19</v>
      </c>
    </row>
    <row r="15" spans="1:15" x14ac:dyDescent="0.25">
      <c r="A15" s="320">
        <v>870055</v>
      </c>
      <c r="B15" s="320" t="s">
        <v>816</v>
      </c>
      <c r="C15" s="320" t="s">
        <v>801</v>
      </c>
      <c r="D15" s="321">
        <v>38</v>
      </c>
      <c r="E15" s="323">
        <f t="shared" si="8"/>
        <v>39.33</v>
      </c>
      <c r="F15" s="323">
        <f t="shared" si="0"/>
        <v>40.9</v>
      </c>
      <c r="G15" s="170">
        <v>4</v>
      </c>
      <c r="I15" s="323">
        <f t="shared" si="1"/>
        <v>42.372399999999999</v>
      </c>
      <c r="J15" s="323">
        <f t="shared" si="2"/>
        <v>42.37</v>
      </c>
      <c r="K15" s="324">
        <f t="shared" si="3"/>
        <v>43.56</v>
      </c>
      <c r="L15" s="323">
        <f t="shared" si="4"/>
        <v>46.91</v>
      </c>
      <c r="M15" s="323">
        <f t="shared" si="5"/>
        <v>51.038080000000001</v>
      </c>
      <c r="N15" s="325">
        <f t="shared" si="6"/>
        <v>54.1</v>
      </c>
      <c r="O15" s="326">
        <f t="shared" si="7"/>
        <v>58.43</v>
      </c>
    </row>
    <row r="16" spans="1:15" x14ac:dyDescent="0.25">
      <c r="A16" s="320">
        <v>870056</v>
      </c>
      <c r="B16" s="320" t="s">
        <v>821</v>
      </c>
      <c r="C16" s="320" t="s">
        <v>801</v>
      </c>
      <c r="D16" s="321">
        <v>48</v>
      </c>
      <c r="E16" s="323">
        <f t="shared" si="8"/>
        <v>49.68</v>
      </c>
      <c r="F16" s="323">
        <f t="shared" si="0"/>
        <v>51.67</v>
      </c>
      <c r="G16" s="170">
        <v>4</v>
      </c>
      <c r="I16" s="323">
        <f t="shared" si="1"/>
        <v>53.530120000000004</v>
      </c>
      <c r="J16" s="323">
        <f t="shared" si="2"/>
        <v>53.53</v>
      </c>
      <c r="K16" s="324">
        <f t="shared" si="3"/>
        <v>55.03</v>
      </c>
      <c r="L16" s="323">
        <f t="shared" si="4"/>
        <v>59.27</v>
      </c>
      <c r="M16" s="323">
        <f t="shared" si="5"/>
        <v>64.485760000000013</v>
      </c>
      <c r="N16" s="325">
        <f t="shared" si="6"/>
        <v>68.349999999999994</v>
      </c>
      <c r="O16" s="326">
        <f t="shared" si="7"/>
        <v>73.819999999999993</v>
      </c>
    </row>
    <row r="17" spans="1:15" x14ac:dyDescent="0.25">
      <c r="A17" s="320">
        <v>870057</v>
      </c>
      <c r="B17" s="320" t="s">
        <v>820</v>
      </c>
      <c r="C17" s="320" t="s">
        <v>801</v>
      </c>
      <c r="D17" s="321">
        <v>78</v>
      </c>
      <c r="E17" s="323">
        <f t="shared" si="8"/>
        <v>80.73</v>
      </c>
      <c r="F17" s="323">
        <f t="shared" si="0"/>
        <v>83.96</v>
      </c>
      <c r="G17" s="170">
        <v>4</v>
      </c>
      <c r="I17" s="323">
        <f t="shared" si="1"/>
        <v>86.982559999999992</v>
      </c>
      <c r="J17" s="323">
        <f t="shared" si="2"/>
        <v>86.98</v>
      </c>
      <c r="K17" s="324">
        <f t="shared" si="3"/>
        <v>89.42</v>
      </c>
      <c r="L17" s="323">
        <f t="shared" si="4"/>
        <v>96.31</v>
      </c>
      <c r="M17" s="323">
        <f t="shared" si="5"/>
        <v>104.78528000000001</v>
      </c>
      <c r="N17" s="325">
        <f t="shared" si="6"/>
        <v>111.07</v>
      </c>
      <c r="O17" s="326">
        <f t="shared" si="7"/>
        <v>119.96</v>
      </c>
    </row>
    <row r="18" spans="1:15" x14ac:dyDescent="0.25">
      <c r="A18" s="327">
        <v>870166</v>
      </c>
      <c r="B18" s="320" t="s">
        <v>813</v>
      </c>
      <c r="C18" s="320" t="s">
        <v>802</v>
      </c>
      <c r="D18" s="321">
        <v>0</v>
      </c>
      <c r="E18" s="323">
        <v>22</v>
      </c>
      <c r="F18" s="323">
        <f t="shared" si="0"/>
        <v>22.88</v>
      </c>
      <c r="G18" s="170">
        <v>4</v>
      </c>
      <c r="H18" s="31" t="s">
        <v>812</v>
      </c>
      <c r="I18" s="323">
        <f t="shared" si="1"/>
        <v>23.703679999999999</v>
      </c>
      <c r="J18" s="323">
        <f t="shared" si="2"/>
        <v>23.7</v>
      </c>
      <c r="K18" s="324">
        <f t="shared" si="3"/>
        <v>24.36</v>
      </c>
      <c r="L18" s="323">
        <f t="shared" si="4"/>
        <v>26.24</v>
      </c>
      <c r="M18" s="323">
        <f t="shared" si="5"/>
        <v>28.549120000000002</v>
      </c>
      <c r="N18" s="325">
        <f t="shared" si="6"/>
        <v>30.26</v>
      </c>
      <c r="O18" s="326">
        <f t="shared" si="7"/>
        <v>32.68</v>
      </c>
    </row>
    <row r="19" spans="1:15" x14ac:dyDescent="0.25">
      <c r="A19" s="320">
        <v>870064</v>
      </c>
      <c r="B19" s="320" t="s">
        <v>814</v>
      </c>
      <c r="C19" s="320" t="s">
        <v>802</v>
      </c>
      <c r="D19" s="321">
        <v>39</v>
      </c>
      <c r="E19" s="323">
        <f t="shared" si="8"/>
        <v>40.369999999999997</v>
      </c>
      <c r="F19" s="323">
        <f t="shared" si="0"/>
        <v>41.98</v>
      </c>
      <c r="G19" s="170">
        <v>4</v>
      </c>
      <c r="I19" s="323">
        <f t="shared" si="1"/>
        <v>43.491279999999996</v>
      </c>
      <c r="J19" s="323">
        <f t="shared" si="2"/>
        <v>43.49</v>
      </c>
      <c r="K19" s="324">
        <f t="shared" si="3"/>
        <v>44.71</v>
      </c>
      <c r="L19" s="323">
        <f t="shared" si="4"/>
        <v>48.15</v>
      </c>
      <c r="M19" s="323">
        <f t="shared" si="5"/>
        <v>52.3872</v>
      </c>
      <c r="N19" s="325">
        <f t="shared" si="6"/>
        <v>55.53</v>
      </c>
      <c r="O19" s="326">
        <f t="shared" si="7"/>
        <v>59.97</v>
      </c>
    </row>
    <row r="20" spans="1:15" x14ac:dyDescent="0.25">
      <c r="A20" s="320">
        <v>870065</v>
      </c>
      <c r="B20" s="320" t="s">
        <v>815</v>
      </c>
      <c r="C20" s="320" t="s">
        <v>802</v>
      </c>
      <c r="D20" s="321">
        <v>32</v>
      </c>
      <c r="E20" s="323">
        <f t="shared" si="8"/>
        <v>33.119999999999997</v>
      </c>
      <c r="F20" s="323">
        <f t="shared" si="0"/>
        <v>34.44</v>
      </c>
      <c r="G20" s="170">
        <v>4</v>
      </c>
      <c r="I20" s="323">
        <f t="shared" si="1"/>
        <v>35.679839999999999</v>
      </c>
      <c r="J20" s="323">
        <f t="shared" si="2"/>
        <v>35.68</v>
      </c>
      <c r="K20" s="324">
        <f t="shared" si="3"/>
        <v>36.68</v>
      </c>
      <c r="L20" s="323">
        <f t="shared" si="4"/>
        <v>39.5</v>
      </c>
      <c r="M20" s="323">
        <f t="shared" si="5"/>
        <v>42.976000000000006</v>
      </c>
      <c r="N20" s="325">
        <f t="shared" si="6"/>
        <v>45.55</v>
      </c>
      <c r="O20" s="326">
        <f t="shared" si="7"/>
        <v>49.19</v>
      </c>
    </row>
    <row r="21" spans="1:15" x14ac:dyDescent="0.25">
      <c r="A21" s="320">
        <v>870060</v>
      </c>
      <c r="B21" s="320" t="s">
        <v>816</v>
      </c>
      <c r="C21" s="320" t="s">
        <v>802</v>
      </c>
      <c r="D21" s="321">
        <v>36</v>
      </c>
      <c r="E21" s="323">
        <f t="shared" si="8"/>
        <v>37.26</v>
      </c>
      <c r="F21" s="323">
        <f t="shared" si="0"/>
        <v>38.75</v>
      </c>
      <c r="G21" s="170">
        <v>4</v>
      </c>
      <c r="I21" s="323">
        <f t="shared" si="1"/>
        <v>40.145000000000003</v>
      </c>
      <c r="J21" s="323">
        <f t="shared" si="2"/>
        <v>40.15</v>
      </c>
      <c r="K21" s="324">
        <f t="shared" si="3"/>
        <v>41.27</v>
      </c>
      <c r="L21" s="323">
        <f t="shared" si="4"/>
        <v>44.45</v>
      </c>
      <c r="M21" s="323">
        <f t="shared" si="5"/>
        <v>48.36160000000001</v>
      </c>
      <c r="N21" s="325">
        <f t="shared" si="6"/>
        <v>51.26</v>
      </c>
      <c r="O21" s="326">
        <f t="shared" si="7"/>
        <v>55.36</v>
      </c>
    </row>
    <row r="22" spans="1:15" x14ac:dyDescent="0.25">
      <c r="A22" s="320">
        <v>870061</v>
      </c>
      <c r="B22" s="320" t="s">
        <v>821</v>
      </c>
      <c r="C22" s="320" t="s">
        <v>802</v>
      </c>
      <c r="D22" s="321">
        <v>48</v>
      </c>
      <c r="E22" s="323">
        <f t="shared" si="8"/>
        <v>49.68</v>
      </c>
      <c r="F22" s="323">
        <f t="shared" si="0"/>
        <v>51.67</v>
      </c>
      <c r="G22" s="170">
        <v>4</v>
      </c>
      <c r="I22" s="323">
        <f t="shared" si="1"/>
        <v>53.530120000000004</v>
      </c>
      <c r="J22" s="323">
        <f t="shared" si="2"/>
        <v>53.53</v>
      </c>
      <c r="K22" s="324">
        <f t="shared" si="3"/>
        <v>55.03</v>
      </c>
      <c r="L22" s="323">
        <f t="shared" si="4"/>
        <v>59.27</v>
      </c>
      <c r="M22" s="323">
        <f t="shared" si="5"/>
        <v>64.485760000000013</v>
      </c>
      <c r="N22" s="325">
        <f t="shared" si="6"/>
        <v>68.349999999999994</v>
      </c>
      <c r="O22" s="326">
        <f t="shared" si="7"/>
        <v>73.819999999999993</v>
      </c>
    </row>
    <row r="23" spans="1:15" x14ac:dyDescent="0.25">
      <c r="A23" s="320">
        <v>870062</v>
      </c>
      <c r="B23" s="320" t="s">
        <v>823</v>
      </c>
      <c r="C23" s="320" t="s">
        <v>802</v>
      </c>
      <c r="D23" s="321">
        <v>48</v>
      </c>
      <c r="E23" s="323">
        <f t="shared" si="8"/>
        <v>49.68</v>
      </c>
      <c r="F23" s="323">
        <f t="shared" si="0"/>
        <v>51.67</v>
      </c>
      <c r="G23" s="170">
        <v>4</v>
      </c>
      <c r="I23" s="323">
        <f t="shared" si="1"/>
        <v>53.530120000000004</v>
      </c>
      <c r="J23" s="323">
        <f t="shared" si="2"/>
        <v>53.53</v>
      </c>
      <c r="K23" s="324">
        <f t="shared" si="3"/>
        <v>55.03</v>
      </c>
      <c r="L23" s="323">
        <f t="shared" si="4"/>
        <v>59.27</v>
      </c>
      <c r="M23" s="323">
        <f t="shared" si="5"/>
        <v>64.485760000000013</v>
      </c>
      <c r="N23" s="325">
        <f t="shared" si="6"/>
        <v>68.349999999999994</v>
      </c>
      <c r="O23" s="326">
        <f t="shared" si="7"/>
        <v>73.819999999999993</v>
      </c>
    </row>
    <row r="24" spans="1:15" x14ac:dyDescent="0.25">
      <c r="A24" s="320">
        <v>870063</v>
      </c>
      <c r="B24" s="320" t="s">
        <v>820</v>
      </c>
      <c r="C24" s="320" t="s">
        <v>802</v>
      </c>
      <c r="D24" s="321">
        <v>78</v>
      </c>
      <c r="E24" s="323">
        <f t="shared" si="8"/>
        <v>80.73</v>
      </c>
      <c r="F24" s="323">
        <f t="shared" si="0"/>
        <v>83.96</v>
      </c>
      <c r="G24" s="170">
        <v>4</v>
      </c>
      <c r="I24" s="323">
        <f t="shared" si="1"/>
        <v>86.982559999999992</v>
      </c>
      <c r="J24" s="323">
        <f t="shared" si="2"/>
        <v>86.98</v>
      </c>
      <c r="K24" s="324">
        <f t="shared" si="3"/>
        <v>89.42</v>
      </c>
      <c r="L24" s="323">
        <f t="shared" si="4"/>
        <v>96.31</v>
      </c>
      <c r="M24" s="323">
        <f t="shared" si="5"/>
        <v>104.78528000000001</v>
      </c>
      <c r="N24" s="325">
        <f t="shared" si="6"/>
        <v>111.07</v>
      </c>
      <c r="O24" s="326">
        <f t="shared" si="7"/>
        <v>119.96</v>
      </c>
    </row>
    <row r="25" spans="1:15" x14ac:dyDescent="0.25">
      <c r="A25" s="320">
        <v>870167</v>
      </c>
      <c r="B25" s="320" t="s">
        <v>813</v>
      </c>
      <c r="C25" s="320" t="s">
        <v>791</v>
      </c>
      <c r="D25" s="321">
        <v>0</v>
      </c>
      <c r="E25" s="323">
        <v>22</v>
      </c>
      <c r="F25" s="323">
        <f t="shared" si="0"/>
        <v>22.88</v>
      </c>
      <c r="G25" s="170">
        <v>4</v>
      </c>
      <c r="H25" s="31" t="s">
        <v>812</v>
      </c>
      <c r="I25" s="323">
        <f t="shared" si="1"/>
        <v>23.703679999999999</v>
      </c>
      <c r="J25" s="323">
        <f t="shared" si="2"/>
        <v>23.7</v>
      </c>
      <c r="K25" s="324">
        <f t="shared" si="3"/>
        <v>24.36</v>
      </c>
      <c r="L25" s="323">
        <f t="shared" si="4"/>
        <v>26.24</v>
      </c>
      <c r="M25" s="323">
        <f t="shared" si="5"/>
        <v>28.549120000000002</v>
      </c>
      <c r="N25" s="325">
        <f t="shared" si="6"/>
        <v>30.26</v>
      </c>
      <c r="O25" s="326">
        <f t="shared" si="7"/>
        <v>32.68</v>
      </c>
    </row>
    <row r="26" spans="1:15" x14ac:dyDescent="0.25">
      <c r="A26" s="320">
        <v>870069</v>
      </c>
      <c r="B26" s="320" t="s">
        <v>824</v>
      </c>
      <c r="C26" s="320" t="s">
        <v>791</v>
      </c>
      <c r="D26" s="321">
        <v>39</v>
      </c>
      <c r="E26" s="323">
        <f t="shared" si="8"/>
        <v>40.369999999999997</v>
      </c>
      <c r="F26" s="323">
        <f t="shared" si="0"/>
        <v>41.98</v>
      </c>
      <c r="G26" s="170">
        <v>4</v>
      </c>
      <c r="I26" s="323">
        <f t="shared" si="1"/>
        <v>43.491279999999996</v>
      </c>
      <c r="J26" s="323">
        <f t="shared" si="2"/>
        <v>43.49</v>
      </c>
      <c r="K26" s="324">
        <f t="shared" si="3"/>
        <v>44.71</v>
      </c>
      <c r="L26" s="323">
        <f t="shared" si="4"/>
        <v>48.15</v>
      </c>
      <c r="M26" s="323">
        <f t="shared" si="5"/>
        <v>52.3872</v>
      </c>
      <c r="N26" s="325">
        <f t="shared" si="6"/>
        <v>55.53</v>
      </c>
      <c r="O26" s="326">
        <f t="shared" si="7"/>
        <v>59.97</v>
      </c>
    </row>
    <row r="27" spans="1:15" x14ac:dyDescent="0.25">
      <c r="A27" s="320">
        <v>870070</v>
      </c>
      <c r="B27" s="320" t="s">
        <v>825</v>
      </c>
      <c r="C27" s="320" t="s">
        <v>791</v>
      </c>
      <c r="D27" s="321">
        <v>30</v>
      </c>
      <c r="E27" s="323">
        <f t="shared" si="8"/>
        <v>31.05</v>
      </c>
      <c r="F27" s="323">
        <f t="shared" si="0"/>
        <v>32.29</v>
      </c>
      <c r="G27" s="170">
        <v>4</v>
      </c>
      <c r="I27" s="323">
        <f t="shared" si="1"/>
        <v>33.452440000000003</v>
      </c>
      <c r="J27" s="323">
        <f t="shared" si="2"/>
        <v>33.450000000000003</v>
      </c>
      <c r="K27" s="324">
        <f t="shared" si="3"/>
        <v>34.39</v>
      </c>
      <c r="L27" s="323">
        <f t="shared" si="4"/>
        <v>37.04</v>
      </c>
      <c r="M27" s="323">
        <f t="shared" si="5"/>
        <v>40.299520000000001</v>
      </c>
      <c r="N27" s="325">
        <f t="shared" si="6"/>
        <v>42.72</v>
      </c>
      <c r="O27" s="326">
        <f t="shared" si="7"/>
        <v>46.14</v>
      </c>
    </row>
    <row r="28" spans="1:15" x14ac:dyDescent="0.25">
      <c r="A28" s="320">
        <v>870066</v>
      </c>
      <c r="B28" s="320" t="s">
        <v>826</v>
      </c>
      <c r="C28" s="320" t="s">
        <v>791</v>
      </c>
      <c r="D28" s="321">
        <v>36</v>
      </c>
      <c r="E28" s="323">
        <f t="shared" si="8"/>
        <v>37.26</v>
      </c>
      <c r="F28" s="323">
        <f t="shared" si="0"/>
        <v>38.75</v>
      </c>
      <c r="G28" s="170">
        <v>4</v>
      </c>
      <c r="I28" s="323">
        <f t="shared" si="1"/>
        <v>40.145000000000003</v>
      </c>
      <c r="J28" s="323">
        <f t="shared" si="2"/>
        <v>40.15</v>
      </c>
      <c r="K28" s="324">
        <f t="shared" si="3"/>
        <v>41.27</v>
      </c>
      <c r="L28" s="323">
        <f t="shared" si="4"/>
        <v>44.45</v>
      </c>
      <c r="M28" s="323">
        <f t="shared" si="5"/>
        <v>48.36160000000001</v>
      </c>
      <c r="N28" s="325">
        <f t="shared" si="6"/>
        <v>51.26</v>
      </c>
      <c r="O28" s="326">
        <f t="shared" si="7"/>
        <v>55.36</v>
      </c>
    </row>
    <row r="29" spans="1:15" x14ac:dyDescent="0.25">
      <c r="A29" s="320">
        <v>870067</v>
      </c>
      <c r="B29" s="320" t="s">
        <v>827</v>
      </c>
      <c r="C29" s="320" t="s">
        <v>791</v>
      </c>
      <c r="D29" s="321">
        <v>44</v>
      </c>
      <c r="E29" s="323">
        <f t="shared" si="8"/>
        <v>45.54</v>
      </c>
      <c r="F29" s="323">
        <f t="shared" si="0"/>
        <v>47.36</v>
      </c>
      <c r="G29" s="170">
        <v>4</v>
      </c>
      <c r="I29" s="323">
        <f t="shared" si="1"/>
        <v>49.064959999999999</v>
      </c>
      <c r="J29" s="323">
        <f t="shared" si="2"/>
        <v>49.06</v>
      </c>
      <c r="K29" s="324">
        <f t="shared" si="3"/>
        <v>50.43</v>
      </c>
      <c r="L29" s="323">
        <f t="shared" si="4"/>
        <v>54.31</v>
      </c>
      <c r="M29" s="323">
        <f t="shared" si="5"/>
        <v>59.089280000000009</v>
      </c>
      <c r="N29" s="325">
        <f t="shared" si="6"/>
        <v>62.63</v>
      </c>
      <c r="O29" s="326">
        <f t="shared" si="7"/>
        <v>67.64</v>
      </c>
    </row>
    <row r="30" spans="1:15" x14ac:dyDescent="0.25">
      <c r="A30" s="320">
        <v>870068</v>
      </c>
      <c r="B30" s="320" t="s">
        <v>828</v>
      </c>
      <c r="C30" s="320" t="s">
        <v>791</v>
      </c>
      <c r="D30" s="321">
        <v>70</v>
      </c>
      <c r="E30" s="323">
        <f t="shared" si="8"/>
        <v>72.45</v>
      </c>
      <c r="F30" s="323">
        <f t="shared" si="0"/>
        <v>75.349999999999994</v>
      </c>
      <c r="G30" s="170">
        <v>4</v>
      </c>
      <c r="I30" s="323">
        <f t="shared" si="1"/>
        <v>78.062600000000003</v>
      </c>
      <c r="J30" s="323">
        <f t="shared" si="2"/>
        <v>78.06</v>
      </c>
      <c r="K30" s="324">
        <f t="shared" si="3"/>
        <v>80.25</v>
      </c>
      <c r="L30" s="323">
        <f t="shared" si="4"/>
        <v>86.43</v>
      </c>
      <c r="M30" s="323">
        <f t="shared" si="5"/>
        <v>94.035840000000007</v>
      </c>
      <c r="N30" s="325">
        <f t="shared" si="6"/>
        <v>99.68</v>
      </c>
      <c r="O30" s="326">
        <f t="shared" si="7"/>
        <v>107.65</v>
      </c>
    </row>
    <row r="31" spans="1:15" x14ac:dyDescent="0.25">
      <c r="A31" s="320">
        <v>870168</v>
      </c>
      <c r="B31" s="320" t="s">
        <v>813</v>
      </c>
      <c r="C31" s="320" t="s">
        <v>803</v>
      </c>
      <c r="D31" s="321">
        <v>0</v>
      </c>
      <c r="E31" s="323">
        <v>22</v>
      </c>
      <c r="F31" s="323">
        <f t="shared" si="0"/>
        <v>22.88</v>
      </c>
      <c r="G31" s="170">
        <v>4</v>
      </c>
      <c r="H31" s="31" t="s">
        <v>812</v>
      </c>
      <c r="I31" s="323">
        <f t="shared" si="1"/>
        <v>23.703679999999999</v>
      </c>
      <c r="J31" s="323">
        <f t="shared" si="2"/>
        <v>23.7</v>
      </c>
      <c r="K31" s="324">
        <f t="shared" si="3"/>
        <v>24.36</v>
      </c>
      <c r="L31" s="323">
        <f t="shared" si="4"/>
        <v>26.24</v>
      </c>
      <c r="M31" s="323">
        <f t="shared" si="5"/>
        <v>28.549120000000002</v>
      </c>
      <c r="N31" s="325">
        <f t="shared" si="6"/>
        <v>30.26</v>
      </c>
      <c r="O31" s="326">
        <f t="shared" si="7"/>
        <v>32.68</v>
      </c>
    </row>
    <row r="32" spans="1:15" x14ac:dyDescent="0.25">
      <c r="A32" s="320">
        <v>870074</v>
      </c>
      <c r="B32" s="320" t="s">
        <v>829</v>
      </c>
      <c r="C32" s="320" t="s">
        <v>803</v>
      </c>
      <c r="D32" s="321">
        <v>39</v>
      </c>
      <c r="E32" s="323">
        <f t="shared" si="8"/>
        <v>40.369999999999997</v>
      </c>
      <c r="F32" s="323">
        <f t="shared" si="0"/>
        <v>41.98</v>
      </c>
      <c r="G32" s="170">
        <v>4</v>
      </c>
      <c r="I32" s="323">
        <f t="shared" si="1"/>
        <v>43.491279999999996</v>
      </c>
      <c r="J32" s="323">
        <f t="shared" si="2"/>
        <v>43.49</v>
      </c>
      <c r="K32" s="324">
        <f t="shared" si="3"/>
        <v>44.71</v>
      </c>
      <c r="L32" s="323">
        <f t="shared" si="4"/>
        <v>48.15</v>
      </c>
      <c r="M32" s="323">
        <f t="shared" si="5"/>
        <v>52.3872</v>
      </c>
      <c r="N32" s="325">
        <f t="shared" si="6"/>
        <v>55.53</v>
      </c>
      <c r="O32" s="326">
        <f t="shared" si="7"/>
        <v>59.97</v>
      </c>
    </row>
    <row r="33" spans="1:15" x14ac:dyDescent="0.25">
      <c r="A33" s="320">
        <v>870071</v>
      </c>
      <c r="B33" s="320" t="s">
        <v>830</v>
      </c>
      <c r="C33" s="320" t="s">
        <v>803</v>
      </c>
      <c r="D33" s="321">
        <v>38</v>
      </c>
      <c r="E33" s="323">
        <f t="shared" si="8"/>
        <v>39.33</v>
      </c>
      <c r="F33" s="323">
        <f t="shared" si="0"/>
        <v>40.9</v>
      </c>
      <c r="G33" s="170">
        <v>4</v>
      </c>
      <c r="I33" s="323">
        <f t="shared" si="1"/>
        <v>42.372399999999999</v>
      </c>
      <c r="J33" s="323">
        <f t="shared" si="2"/>
        <v>42.37</v>
      </c>
      <c r="K33" s="324">
        <f t="shared" si="3"/>
        <v>43.56</v>
      </c>
      <c r="L33" s="323">
        <f t="shared" si="4"/>
        <v>46.91</v>
      </c>
      <c r="M33" s="323">
        <f t="shared" si="5"/>
        <v>51.038080000000001</v>
      </c>
      <c r="N33" s="325">
        <f t="shared" si="6"/>
        <v>54.1</v>
      </c>
      <c r="O33" s="326">
        <f t="shared" si="7"/>
        <v>58.43</v>
      </c>
    </row>
    <row r="34" spans="1:15" x14ac:dyDescent="0.25">
      <c r="A34" s="320">
        <v>870072</v>
      </c>
      <c r="B34" s="320" t="s">
        <v>831</v>
      </c>
      <c r="C34" s="320" t="s">
        <v>803</v>
      </c>
      <c r="D34" s="321">
        <v>46</v>
      </c>
      <c r="E34" s="323">
        <f t="shared" si="8"/>
        <v>47.61</v>
      </c>
      <c r="F34" s="323">
        <f t="shared" si="0"/>
        <v>49.51</v>
      </c>
      <c r="G34" s="170">
        <v>4</v>
      </c>
      <c r="I34" s="323">
        <f t="shared" si="1"/>
        <v>51.292360000000002</v>
      </c>
      <c r="J34" s="323">
        <f t="shared" si="2"/>
        <v>51.29</v>
      </c>
      <c r="K34" s="324">
        <f t="shared" si="3"/>
        <v>52.73</v>
      </c>
      <c r="L34" s="323">
        <f t="shared" si="4"/>
        <v>56.79</v>
      </c>
      <c r="M34" s="323">
        <f t="shared" si="5"/>
        <v>61.787520000000001</v>
      </c>
      <c r="N34" s="325">
        <f t="shared" si="6"/>
        <v>65.489999999999995</v>
      </c>
      <c r="O34" s="326">
        <f t="shared" si="7"/>
        <v>70.73</v>
      </c>
    </row>
    <row r="35" spans="1:15" x14ac:dyDescent="0.25">
      <c r="A35" s="320">
        <v>870073</v>
      </c>
      <c r="B35" s="320" t="s">
        <v>820</v>
      </c>
      <c r="C35" s="320" t="s">
        <v>803</v>
      </c>
      <c r="D35" s="321">
        <v>84</v>
      </c>
      <c r="E35" s="323">
        <f t="shared" si="8"/>
        <v>86.94</v>
      </c>
      <c r="F35" s="323">
        <f t="shared" si="0"/>
        <v>90.42</v>
      </c>
      <c r="G35" s="170">
        <v>4</v>
      </c>
      <c r="I35" s="323">
        <f t="shared" si="1"/>
        <v>93.675120000000007</v>
      </c>
      <c r="J35" s="323">
        <f t="shared" si="2"/>
        <v>93.68</v>
      </c>
      <c r="K35" s="328">
        <f t="shared" si="3"/>
        <v>96.3</v>
      </c>
      <c r="L35" s="323">
        <f t="shared" si="4"/>
        <v>103.72</v>
      </c>
      <c r="M35" s="323">
        <f t="shared" si="5"/>
        <v>112.84736000000001</v>
      </c>
      <c r="N35" s="325">
        <f t="shared" si="6"/>
        <v>119.62</v>
      </c>
      <c r="O35" s="326">
        <f t="shared" si="7"/>
        <v>129.19</v>
      </c>
    </row>
    <row r="36" spans="1:15" x14ac:dyDescent="0.25">
      <c r="A36" s="320">
        <v>870169</v>
      </c>
      <c r="B36" s="320" t="s">
        <v>813</v>
      </c>
      <c r="C36" s="320" t="s">
        <v>804</v>
      </c>
      <c r="D36" s="321">
        <v>0</v>
      </c>
      <c r="E36" s="323">
        <v>22</v>
      </c>
      <c r="F36" s="323">
        <f t="shared" si="0"/>
        <v>22.88</v>
      </c>
      <c r="G36" s="170">
        <v>4</v>
      </c>
      <c r="H36" s="31" t="s">
        <v>812</v>
      </c>
      <c r="I36" s="323">
        <f t="shared" si="1"/>
        <v>23.703679999999999</v>
      </c>
      <c r="J36" s="323">
        <f t="shared" si="2"/>
        <v>23.7</v>
      </c>
      <c r="K36" s="324">
        <f t="shared" si="3"/>
        <v>24.36</v>
      </c>
      <c r="L36" s="323">
        <f t="shared" si="4"/>
        <v>26.24</v>
      </c>
      <c r="M36" s="323">
        <f t="shared" si="5"/>
        <v>28.549120000000002</v>
      </c>
      <c r="N36" s="325">
        <f t="shared" si="6"/>
        <v>30.26</v>
      </c>
      <c r="O36" s="326">
        <f t="shared" si="7"/>
        <v>32.68</v>
      </c>
    </row>
    <row r="37" spans="1:15" x14ac:dyDescent="0.25">
      <c r="A37" s="320">
        <v>870079</v>
      </c>
      <c r="B37" s="320" t="s">
        <v>814</v>
      </c>
      <c r="C37" s="320" t="s">
        <v>804</v>
      </c>
      <c r="D37" s="321">
        <v>39</v>
      </c>
      <c r="E37" s="323">
        <f t="shared" si="8"/>
        <v>40.369999999999997</v>
      </c>
      <c r="F37" s="323">
        <f t="shared" si="0"/>
        <v>41.98</v>
      </c>
      <c r="G37" s="170">
        <v>4</v>
      </c>
      <c r="I37" s="323">
        <f t="shared" si="1"/>
        <v>43.491279999999996</v>
      </c>
      <c r="J37" s="323">
        <f t="shared" si="2"/>
        <v>43.49</v>
      </c>
      <c r="K37" s="324">
        <f t="shared" si="3"/>
        <v>44.71</v>
      </c>
      <c r="L37" s="323">
        <f t="shared" si="4"/>
        <v>48.15</v>
      </c>
      <c r="M37" s="323">
        <f t="shared" si="5"/>
        <v>52.3872</v>
      </c>
      <c r="N37" s="325">
        <f t="shared" si="6"/>
        <v>55.53</v>
      </c>
      <c r="O37" s="326">
        <f t="shared" si="7"/>
        <v>59.97</v>
      </c>
    </row>
    <row r="38" spans="1:15" x14ac:dyDescent="0.25">
      <c r="A38" s="320">
        <v>870075</v>
      </c>
      <c r="B38" s="320" t="s">
        <v>816</v>
      </c>
      <c r="C38" s="320" t="s">
        <v>804</v>
      </c>
      <c r="D38" s="321">
        <v>36</v>
      </c>
      <c r="E38" s="323">
        <f t="shared" si="8"/>
        <v>37.26</v>
      </c>
      <c r="F38" s="323">
        <f t="shared" si="0"/>
        <v>38.75</v>
      </c>
      <c r="G38" s="170">
        <v>4</v>
      </c>
      <c r="I38" s="323">
        <f t="shared" si="1"/>
        <v>40.145000000000003</v>
      </c>
      <c r="J38" s="323">
        <f t="shared" si="2"/>
        <v>40.15</v>
      </c>
      <c r="K38" s="324">
        <f t="shared" si="3"/>
        <v>41.27</v>
      </c>
      <c r="L38" s="323">
        <f t="shared" si="4"/>
        <v>44.45</v>
      </c>
      <c r="M38" s="323">
        <f t="shared" si="5"/>
        <v>48.36160000000001</v>
      </c>
      <c r="N38" s="325">
        <f t="shared" si="6"/>
        <v>51.26</v>
      </c>
      <c r="O38" s="326">
        <f t="shared" si="7"/>
        <v>55.36</v>
      </c>
    </row>
    <row r="39" spans="1:15" x14ac:dyDescent="0.25">
      <c r="A39" s="320">
        <v>870076</v>
      </c>
      <c r="B39" s="320" t="s">
        <v>821</v>
      </c>
      <c r="C39" s="320" t="s">
        <v>804</v>
      </c>
      <c r="D39" s="321">
        <v>44</v>
      </c>
      <c r="E39" s="323">
        <f t="shared" si="8"/>
        <v>45.54</v>
      </c>
      <c r="F39" s="323">
        <f t="shared" si="0"/>
        <v>47.36</v>
      </c>
      <c r="G39" s="170">
        <v>4</v>
      </c>
      <c r="I39" s="323">
        <f t="shared" si="1"/>
        <v>49.064959999999999</v>
      </c>
      <c r="J39" s="323">
        <f t="shared" si="2"/>
        <v>49.06</v>
      </c>
      <c r="K39" s="324">
        <f t="shared" si="3"/>
        <v>50.43</v>
      </c>
      <c r="L39" s="323">
        <f t="shared" si="4"/>
        <v>54.31</v>
      </c>
      <c r="M39" s="323">
        <f t="shared" si="5"/>
        <v>59.089280000000009</v>
      </c>
      <c r="N39" s="325">
        <f t="shared" si="6"/>
        <v>62.63</v>
      </c>
      <c r="O39" s="326">
        <f t="shared" si="7"/>
        <v>67.64</v>
      </c>
    </row>
    <row r="40" spans="1:15" x14ac:dyDescent="0.25">
      <c r="A40" s="320">
        <v>870077</v>
      </c>
      <c r="B40" s="320" t="s">
        <v>823</v>
      </c>
      <c r="C40" s="320" t="s">
        <v>804</v>
      </c>
      <c r="D40" s="321">
        <v>44</v>
      </c>
      <c r="E40" s="323">
        <f t="shared" si="8"/>
        <v>45.54</v>
      </c>
      <c r="F40" s="323">
        <f t="shared" si="0"/>
        <v>47.36</v>
      </c>
      <c r="G40" s="170">
        <v>4</v>
      </c>
      <c r="I40" s="323">
        <f t="shared" si="1"/>
        <v>49.064959999999999</v>
      </c>
      <c r="J40" s="323">
        <f t="shared" si="2"/>
        <v>49.06</v>
      </c>
      <c r="K40" s="324">
        <f t="shared" si="3"/>
        <v>50.43</v>
      </c>
      <c r="L40" s="323">
        <f t="shared" si="4"/>
        <v>54.31</v>
      </c>
      <c r="M40" s="323">
        <f t="shared" si="5"/>
        <v>59.089280000000009</v>
      </c>
      <c r="N40" s="325">
        <f t="shared" si="6"/>
        <v>62.63</v>
      </c>
      <c r="O40" s="326">
        <f t="shared" si="7"/>
        <v>67.64</v>
      </c>
    </row>
    <row r="41" spans="1:15" x14ac:dyDescent="0.25">
      <c r="A41" s="320">
        <v>870078</v>
      </c>
      <c r="B41" s="320" t="s">
        <v>820</v>
      </c>
      <c r="C41" s="320" t="s">
        <v>804</v>
      </c>
      <c r="D41" s="321">
        <v>72</v>
      </c>
      <c r="E41" s="323">
        <f t="shared" si="8"/>
        <v>74.52</v>
      </c>
      <c r="F41" s="323">
        <f t="shared" si="0"/>
        <v>77.5</v>
      </c>
      <c r="G41" s="170">
        <v>4</v>
      </c>
      <c r="I41" s="323">
        <f t="shared" si="1"/>
        <v>80.290000000000006</v>
      </c>
      <c r="J41" s="323">
        <f t="shared" si="2"/>
        <v>80.290000000000006</v>
      </c>
      <c r="K41" s="324">
        <f t="shared" si="3"/>
        <v>82.54</v>
      </c>
      <c r="L41" s="323">
        <f t="shared" si="4"/>
        <v>88.9</v>
      </c>
      <c r="M41" s="323">
        <f t="shared" si="5"/>
        <v>96.72320000000002</v>
      </c>
      <c r="N41" s="325">
        <f t="shared" si="6"/>
        <v>102.53</v>
      </c>
      <c r="O41" s="326">
        <f t="shared" si="7"/>
        <v>110.73</v>
      </c>
    </row>
    <row r="42" spans="1:15" x14ac:dyDescent="0.25">
      <c r="A42" s="320">
        <v>870170</v>
      </c>
      <c r="B42" s="320" t="s">
        <v>813</v>
      </c>
      <c r="C42" s="320" t="s">
        <v>805</v>
      </c>
      <c r="D42" s="321">
        <v>0</v>
      </c>
      <c r="E42" s="323">
        <v>22</v>
      </c>
      <c r="F42" s="323">
        <f t="shared" si="0"/>
        <v>22.88</v>
      </c>
      <c r="G42" s="170">
        <v>4</v>
      </c>
      <c r="H42" s="31" t="s">
        <v>812</v>
      </c>
      <c r="I42" s="323">
        <f t="shared" si="1"/>
        <v>23.703679999999999</v>
      </c>
      <c r="J42" s="323">
        <f t="shared" si="2"/>
        <v>23.7</v>
      </c>
      <c r="K42" s="324">
        <f t="shared" si="3"/>
        <v>24.36</v>
      </c>
      <c r="L42" s="323">
        <f t="shared" si="4"/>
        <v>26.24</v>
      </c>
      <c r="M42" s="323">
        <f t="shared" si="5"/>
        <v>28.549120000000002</v>
      </c>
      <c r="N42" s="325">
        <f t="shared" si="6"/>
        <v>30.26</v>
      </c>
      <c r="O42" s="326">
        <f t="shared" si="7"/>
        <v>32.68</v>
      </c>
    </row>
    <row r="43" spans="1:15" x14ac:dyDescent="0.25">
      <c r="A43" s="320">
        <v>870083</v>
      </c>
      <c r="B43" s="320" t="s">
        <v>814</v>
      </c>
      <c r="C43" s="320" t="s">
        <v>805</v>
      </c>
      <c r="D43" s="321">
        <v>39</v>
      </c>
      <c r="E43" s="323">
        <f t="shared" si="8"/>
        <v>40.369999999999997</v>
      </c>
      <c r="F43" s="323">
        <f t="shared" si="0"/>
        <v>41.98</v>
      </c>
      <c r="G43" s="170">
        <v>4</v>
      </c>
      <c r="I43" s="323">
        <f t="shared" si="1"/>
        <v>43.491279999999996</v>
      </c>
      <c r="J43" s="323">
        <f t="shared" si="2"/>
        <v>43.49</v>
      </c>
      <c r="K43" s="324">
        <f t="shared" si="3"/>
        <v>44.71</v>
      </c>
      <c r="L43" s="323">
        <f t="shared" si="4"/>
        <v>48.15</v>
      </c>
      <c r="M43" s="323">
        <f t="shared" si="5"/>
        <v>52.3872</v>
      </c>
      <c r="N43" s="325">
        <f t="shared" si="6"/>
        <v>55.53</v>
      </c>
      <c r="O43" s="326">
        <f t="shared" si="7"/>
        <v>59.97</v>
      </c>
    </row>
    <row r="44" spans="1:15" x14ac:dyDescent="0.25">
      <c r="A44" s="320">
        <v>870084</v>
      </c>
      <c r="B44" s="320" t="s">
        <v>815</v>
      </c>
      <c r="C44" s="320" t="s">
        <v>805</v>
      </c>
      <c r="D44" s="321">
        <v>32</v>
      </c>
      <c r="E44" s="323">
        <f t="shared" si="8"/>
        <v>33.119999999999997</v>
      </c>
      <c r="F44" s="323">
        <f t="shared" si="0"/>
        <v>34.44</v>
      </c>
      <c r="G44" s="170">
        <v>4</v>
      </c>
      <c r="I44" s="323">
        <f t="shared" si="1"/>
        <v>35.679839999999999</v>
      </c>
      <c r="J44" s="323">
        <f t="shared" si="2"/>
        <v>35.68</v>
      </c>
      <c r="K44" s="324">
        <f t="shared" si="3"/>
        <v>36.68</v>
      </c>
      <c r="L44" s="323">
        <f t="shared" si="4"/>
        <v>39.5</v>
      </c>
      <c r="M44" s="323">
        <f t="shared" si="5"/>
        <v>42.976000000000006</v>
      </c>
      <c r="N44" s="325">
        <f t="shared" si="6"/>
        <v>45.55</v>
      </c>
      <c r="O44" s="326">
        <f t="shared" si="7"/>
        <v>49.19</v>
      </c>
    </row>
    <row r="45" spans="1:15" x14ac:dyDescent="0.25">
      <c r="A45" s="320">
        <v>870080</v>
      </c>
      <c r="B45" s="320" t="s">
        <v>816</v>
      </c>
      <c r="C45" s="320" t="s">
        <v>805</v>
      </c>
      <c r="D45" s="321">
        <v>38</v>
      </c>
      <c r="E45" s="323">
        <f t="shared" si="8"/>
        <v>39.33</v>
      </c>
      <c r="F45" s="323">
        <f t="shared" si="0"/>
        <v>40.9</v>
      </c>
      <c r="G45" s="170">
        <v>4</v>
      </c>
      <c r="I45" s="323">
        <f t="shared" si="1"/>
        <v>42.372399999999999</v>
      </c>
      <c r="J45" s="323">
        <f t="shared" si="2"/>
        <v>42.37</v>
      </c>
      <c r="K45" s="324">
        <f t="shared" si="3"/>
        <v>43.56</v>
      </c>
      <c r="L45" s="323">
        <f t="shared" si="4"/>
        <v>46.91</v>
      </c>
      <c r="M45" s="323">
        <f t="shared" si="5"/>
        <v>51.038080000000001</v>
      </c>
      <c r="N45" s="325">
        <f t="shared" si="6"/>
        <v>54.1</v>
      </c>
      <c r="O45" s="326">
        <f t="shared" si="7"/>
        <v>58.43</v>
      </c>
    </row>
    <row r="46" spans="1:15" x14ac:dyDescent="0.25">
      <c r="A46" s="320">
        <v>870081</v>
      </c>
      <c r="B46" s="320" t="s">
        <v>821</v>
      </c>
      <c r="C46" s="320" t="s">
        <v>805</v>
      </c>
      <c r="D46" s="321">
        <v>46</v>
      </c>
      <c r="E46" s="323">
        <f t="shared" si="8"/>
        <v>47.61</v>
      </c>
      <c r="F46" s="323">
        <f t="shared" si="0"/>
        <v>49.51</v>
      </c>
      <c r="G46" s="170">
        <v>4</v>
      </c>
      <c r="I46" s="323">
        <f t="shared" si="1"/>
        <v>51.292360000000002</v>
      </c>
      <c r="J46" s="323">
        <f t="shared" si="2"/>
        <v>51.29</v>
      </c>
      <c r="K46" s="324">
        <f t="shared" si="3"/>
        <v>52.73</v>
      </c>
      <c r="L46" s="323">
        <f t="shared" si="4"/>
        <v>56.79</v>
      </c>
      <c r="M46" s="323">
        <f t="shared" si="5"/>
        <v>61.787520000000001</v>
      </c>
      <c r="N46" s="325">
        <f t="shared" si="6"/>
        <v>65.489999999999995</v>
      </c>
      <c r="O46" s="326">
        <f t="shared" si="7"/>
        <v>70.73</v>
      </c>
    </row>
    <row r="47" spans="1:15" x14ac:dyDescent="0.25">
      <c r="A47" s="320">
        <v>870082</v>
      </c>
      <c r="B47" s="320" t="s">
        <v>820</v>
      </c>
      <c r="C47" s="320" t="s">
        <v>805</v>
      </c>
      <c r="D47" s="321">
        <v>78</v>
      </c>
      <c r="E47" s="323">
        <f t="shared" si="8"/>
        <v>80.73</v>
      </c>
      <c r="F47" s="323">
        <f t="shared" si="0"/>
        <v>83.96</v>
      </c>
      <c r="G47" s="170">
        <v>4</v>
      </c>
      <c r="I47" s="323">
        <f t="shared" si="1"/>
        <v>86.982559999999992</v>
      </c>
      <c r="J47" s="323">
        <f t="shared" si="2"/>
        <v>86.98</v>
      </c>
      <c r="K47" s="324">
        <f t="shared" si="3"/>
        <v>89.42</v>
      </c>
      <c r="L47" s="323">
        <f t="shared" si="4"/>
        <v>96.31</v>
      </c>
      <c r="M47" s="323">
        <f t="shared" si="5"/>
        <v>104.78528000000001</v>
      </c>
      <c r="N47" s="325">
        <f t="shared" si="6"/>
        <v>111.07</v>
      </c>
      <c r="O47" s="326">
        <f t="shared" si="7"/>
        <v>119.96</v>
      </c>
    </row>
    <row r="48" spans="1:15" x14ac:dyDescent="0.25">
      <c r="A48" s="320">
        <v>870171</v>
      </c>
      <c r="B48" s="320" t="s">
        <v>813</v>
      </c>
      <c r="C48" s="320" t="s">
        <v>792</v>
      </c>
      <c r="D48" s="321">
        <v>0</v>
      </c>
      <c r="E48" s="323">
        <v>22</v>
      </c>
      <c r="F48" s="323">
        <f t="shared" si="0"/>
        <v>22.88</v>
      </c>
      <c r="G48" s="170">
        <v>4</v>
      </c>
      <c r="H48" s="31" t="s">
        <v>812</v>
      </c>
      <c r="I48" s="323">
        <f t="shared" si="1"/>
        <v>23.703679999999999</v>
      </c>
      <c r="J48" s="323">
        <f t="shared" si="2"/>
        <v>23.7</v>
      </c>
      <c r="K48" s="324">
        <f t="shared" si="3"/>
        <v>24.36</v>
      </c>
      <c r="L48" s="323">
        <f t="shared" si="4"/>
        <v>26.24</v>
      </c>
      <c r="M48" s="323">
        <f t="shared" si="5"/>
        <v>28.549120000000002</v>
      </c>
      <c r="N48" s="325">
        <f t="shared" si="6"/>
        <v>30.26</v>
      </c>
      <c r="O48" s="326">
        <f t="shared" si="7"/>
        <v>32.68</v>
      </c>
    </row>
    <row r="49" spans="1:15" x14ac:dyDescent="0.25">
      <c r="A49" s="320">
        <v>870087</v>
      </c>
      <c r="B49" s="320" t="s">
        <v>832</v>
      </c>
      <c r="C49" s="320" t="s">
        <v>792</v>
      </c>
      <c r="D49" s="321">
        <v>39</v>
      </c>
      <c r="E49" s="323">
        <f t="shared" si="8"/>
        <v>40.369999999999997</v>
      </c>
      <c r="F49" s="323">
        <f t="shared" si="0"/>
        <v>41.98</v>
      </c>
      <c r="G49" s="170">
        <v>4</v>
      </c>
      <c r="I49" s="323">
        <f t="shared" si="1"/>
        <v>43.491279999999996</v>
      </c>
      <c r="J49" s="323">
        <f t="shared" si="2"/>
        <v>43.49</v>
      </c>
      <c r="K49" s="324">
        <f t="shared" si="3"/>
        <v>44.71</v>
      </c>
      <c r="L49" s="323">
        <f t="shared" si="4"/>
        <v>48.15</v>
      </c>
      <c r="M49" s="323">
        <f t="shared" si="5"/>
        <v>52.3872</v>
      </c>
      <c r="N49" s="325">
        <f t="shared" si="6"/>
        <v>55.53</v>
      </c>
      <c r="O49" s="326">
        <f t="shared" si="7"/>
        <v>59.97</v>
      </c>
    </row>
    <row r="50" spans="1:15" x14ac:dyDescent="0.25">
      <c r="A50" s="320">
        <v>870088</v>
      </c>
      <c r="B50" s="320" t="s">
        <v>815</v>
      </c>
      <c r="C50" s="320" t="s">
        <v>792</v>
      </c>
      <c r="D50" s="321">
        <v>32</v>
      </c>
      <c r="E50" s="323">
        <f t="shared" si="8"/>
        <v>33.119999999999997</v>
      </c>
      <c r="F50" s="323">
        <f t="shared" si="0"/>
        <v>34.44</v>
      </c>
      <c r="G50" s="170">
        <v>4</v>
      </c>
      <c r="I50" s="323">
        <f t="shared" si="1"/>
        <v>35.679839999999999</v>
      </c>
      <c r="J50" s="323">
        <f t="shared" si="2"/>
        <v>35.68</v>
      </c>
      <c r="K50" s="324">
        <f t="shared" si="3"/>
        <v>36.68</v>
      </c>
      <c r="L50" s="323">
        <f t="shared" si="4"/>
        <v>39.5</v>
      </c>
      <c r="M50" s="323">
        <f t="shared" si="5"/>
        <v>42.976000000000006</v>
      </c>
      <c r="N50" s="325">
        <f t="shared" si="6"/>
        <v>45.55</v>
      </c>
      <c r="O50" s="326">
        <f t="shared" si="7"/>
        <v>49.19</v>
      </c>
    </row>
    <row r="51" spans="1:15" x14ac:dyDescent="0.25">
      <c r="A51" s="320">
        <v>870085</v>
      </c>
      <c r="B51" s="320" t="s">
        <v>833</v>
      </c>
      <c r="C51" s="320" t="s">
        <v>792</v>
      </c>
      <c r="D51" s="321">
        <v>54</v>
      </c>
      <c r="E51" s="323">
        <f t="shared" si="8"/>
        <v>55.89</v>
      </c>
      <c r="F51" s="323">
        <f t="shared" si="0"/>
        <v>58.13</v>
      </c>
      <c r="G51" s="170">
        <v>4</v>
      </c>
      <c r="I51" s="323">
        <f t="shared" si="1"/>
        <v>60.222680000000004</v>
      </c>
      <c r="J51" s="323">
        <f t="shared" si="2"/>
        <v>60.22</v>
      </c>
      <c r="K51" s="324">
        <f t="shared" si="3"/>
        <v>61.91</v>
      </c>
      <c r="L51" s="323">
        <f t="shared" si="4"/>
        <v>66.680000000000007</v>
      </c>
      <c r="M51" s="323">
        <f t="shared" si="5"/>
        <v>72.547840000000008</v>
      </c>
      <c r="N51" s="325">
        <f t="shared" si="6"/>
        <v>76.900000000000006</v>
      </c>
      <c r="O51" s="326">
        <f t="shared" si="7"/>
        <v>83.05</v>
      </c>
    </row>
    <row r="52" spans="1:15" x14ac:dyDescent="0.25">
      <c r="A52" s="320">
        <v>870086</v>
      </c>
      <c r="B52" s="320" t="s">
        <v>834</v>
      </c>
      <c r="C52" s="320" t="s">
        <v>792</v>
      </c>
      <c r="D52" s="321">
        <v>98</v>
      </c>
      <c r="E52" s="323">
        <f t="shared" si="8"/>
        <v>101.43</v>
      </c>
      <c r="F52" s="323">
        <f t="shared" si="0"/>
        <v>105.49</v>
      </c>
      <c r="G52" s="170">
        <v>4</v>
      </c>
      <c r="I52" s="323">
        <f t="shared" si="1"/>
        <v>109.28764</v>
      </c>
      <c r="J52" s="323">
        <f t="shared" si="2"/>
        <v>109.29</v>
      </c>
      <c r="K52" s="324">
        <f t="shared" si="3"/>
        <v>112.35</v>
      </c>
      <c r="L52" s="323">
        <f t="shared" si="4"/>
        <v>121</v>
      </c>
      <c r="M52" s="323">
        <f t="shared" si="5"/>
        <v>131.648</v>
      </c>
      <c r="N52" s="325">
        <f t="shared" si="6"/>
        <v>139.55000000000001</v>
      </c>
      <c r="O52" s="326">
        <f t="shared" si="7"/>
        <v>150.71</v>
      </c>
    </row>
    <row r="53" spans="1:15" x14ac:dyDescent="0.25">
      <c r="A53" s="320">
        <v>870172</v>
      </c>
      <c r="B53" s="320" t="s">
        <v>813</v>
      </c>
      <c r="C53" s="320" t="s">
        <v>806</v>
      </c>
      <c r="D53" s="321">
        <v>0</v>
      </c>
      <c r="E53" s="323">
        <v>22</v>
      </c>
      <c r="F53" s="323">
        <f t="shared" si="0"/>
        <v>22.88</v>
      </c>
      <c r="G53" s="170">
        <v>4</v>
      </c>
      <c r="H53" s="31" t="s">
        <v>812</v>
      </c>
      <c r="I53" s="323">
        <f t="shared" si="1"/>
        <v>23.703679999999999</v>
      </c>
      <c r="J53" s="323">
        <f t="shared" si="2"/>
        <v>23.7</v>
      </c>
      <c r="K53" s="324">
        <f t="shared" si="3"/>
        <v>24.36</v>
      </c>
      <c r="L53" s="323">
        <f t="shared" si="4"/>
        <v>26.24</v>
      </c>
      <c r="M53" s="323">
        <f t="shared" si="5"/>
        <v>28.549120000000002</v>
      </c>
      <c r="N53" s="325">
        <f t="shared" si="6"/>
        <v>30.26</v>
      </c>
      <c r="O53" s="326">
        <f t="shared" si="7"/>
        <v>32.68</v>
      </c>
    </row>
    <row r="54" spans="1:15" x14ac:dyDescent="0.25">
      <c r="A54" s="320">
        <v>870093</v>
      </c>
      <c r="B54" s="320" t="s">
        <v>814</v>
      </c>
      <c r="C54" s="320" t="s">
        <v>806</v>
      </c>
      <c r="D54" s="321">
        <v>39</v>
      </c>
      <c r="E54" s="323">
        <f t="shared" si="8"/>
        <v>40.369999999999997</v>
      </c>
      <c r="F54" s="323">
        <f t="shared" si="0"/>
        <v>41.98</v>
      </c>
      <c r="G54" s="170">
        <v>4</v>
      </c>
      <c r="I54" s="323">
        <f t="shared" si="1"/>
        <v>43.491279999999996</v>
      </c>
      <c r="J54" s="323">
        <f t="shared" si="2"/>
        <v>43.49</v>
      </c>
      <c r="K54" s="324">
        <f t="shared" si="3"/>
        <v>44.71</v>
      </c>
      <c r="L54" s="323">
        <f t="shared" si="4"/>
        <v>48.15</v>
      </c>
      <c r="M54" s="323">
        <f t="shared" si="5"/>
        <v>52.3872</v>
      </c>
      <c r="N54" s="325">
        <f t="shared" si="6"/>
        <v>55.53</v>
      </c>
      <c r="O54" s="326">
        <f t="shared" si="7"/>
        <v>59.97</v>
      </c>
    </row>
    <row r="55" spans="1:15" x14ac:dyDescent="0.25">
      <c r="A55" s="320">
        <v>870094</v>
      </c>
      <c r="B55" s="320" t="s">
        <v>815</v>
      </c>
      <c r="C55" s="320" t="s">
        <v>806</v>
      </c>
      <c r="D55" s="321">
        <v>32</v>
      </c>
      <c r="E55" s="323">
        <f t="shared" si="8"/>
        <v>33.119999999999997</v>
      </c>
      <c r="F55" s="323">
        <f t="shared" si="0"/>
        <v>34.44</v>
      </c>
      <c r="G55" s="170">
        <v>4</v>
      </c>
      <c r="I55" s="323">
        <f t="shared" si="1"/>
        <v>35.679839999999999</v>
      </c>
      <c r="J55" s="323">
        <f t="shared" si="2"/>
        <v>35.68</v>
      </c>
      <c r="K55" s="324">
        <f t="shared" si="3"/>
        <v>36.68</v>
      </c>
      <c r="L55" s="323">
        <f t="shared" si="4"/>
        <v>39.5</v>
      </c>
      <c r="M55" s="323">
        <f t="shared" si="5"/>
        <v>42.976000000000006</v>
      </c>
      <c r="N55" s="325">
        <f t="shared" si="6"/>
        <v>45.55</v>
      </c>
      <c r="O55" s="326">
        <f t="shared" si="7"/>
        <v>49.19</v>
      </c>
    </row>
    <row r="56" spans="1:15" x14ac:dyDescent="0.25">
      <c r="A56" s="320">
        <v>870089</v>
      </c>
      <c r="B56" s="320" t="s">
        <v>835</v>
      </c>
      <c r="C56" s="320" t="s">
        <v>806</v>
      </c>
      <c r="D56" s="321">
        <v>38</v>
      </c>
      <c r="E56" s="323">
        <f t="shared" si="8"/>
        <v>39.33</v>
      </c>
      <c r="F56" s="323">
        <f t="shared" si="0"/>
        <v>40.9</v>
      </c>
      <c r="G56" s="170">
        <v>4</v>
      </c>
      <c r="I56" s="323">
        <f t="shared" si="1"/>
        <v>42.372399999999999</v>
      </c>
      <c r="J56" s="323">
        <f t="shared" si="2"/>
        <v>42.37</v>
      </c>
      <c r="K56" s="324">
        <f t="shared" si="3"/>
        <v>43.56</v>
      </c>
      <c r="L56" s="323">
        <f t="shared" si="4"/>
        <v>46.91</v>
      </c>
      <c r="M56" s="323">
        <f t="shared" si="5"/>
        <v>51.038080000000001</v>
      </c>
      <c r="N56" s="325">
        <f t="shared" si="6"/>
        <v>54.1</v>
      </c>
      <c r="O56" s="326">
        <f t="shared" si="7"/>
        <v>58.43</v>
      </c>
    </row>
    <row r="57" spans="1:15" x14ac:dyDescent="0.25">
      <c r="A57" s="320">
        <v>870090</v>
      </c>
      <c r="B57" s="320" t="s">
        <v>833</v>
      </c>
      <c r="C57" s="320" t="s">
        <v>806</v>
      </c>
      <c r="D57" s="321">
        <v>52</v>
      </c>
      <c r="E57" s="323">
        <f t="shared" si="8"/>
        <v>53.82</v>
      </c>
      <c r="F57" s="323">
        <f t="shared" si="0"/>
        <v>55.97</v>
      </c>
      <c r="G57" s="170">
        <v>4</v>
      </c>
      <c r="I57" s="323">
        <f t="shared" si="1"/>
        <v>57.984920000000002</v>
      </c>
      <c r="J57" s="323">
        <f t="shared" si="2"/>
        <v>57.98</v>
      </c>
      <c r="K57" s="328">
        <f t="shared" si="3"/>
        <v>59.6</v>
      </c>
      <c r="L57" s="323">
        <f t="shared" si="4"/>
        <v>64.19</v>
      </c>
      <c r="M57" s="323">
        <f t="shared" si="5"/>
        <v>69.838720000000009</v>
      </c>
      <c r="N57" s="325">
        <f t="shared" si="6"/>
        <v>74.03</v>
      </c>
      <c r="O57" s="326">
        <f t="shared" si="7"/>
        <v>79.95</v>
      </c>
    </row>
    <row r="58" spans="1:15" x14ac:dyDescent="0.25">
      <c r="A58" s="320">
        <v>870091</v>
      </c>
      <c r="B58" s="320" t="s">
        <v>836</v>
      </c>
      <c r="C58" s="320" t="s">
        <v>806</v>
      </c>
      <c r="D58" s="321">
        <v>52</v>
      </c>
      <c r="E58" s="323">
        <f t="shared" si="8"/>
        <v>53.82</v>
      </c>
      <c r="F58" s="323">
        <f t="shared" si="0"/>
        <v>55.97</v>
      </c>
      <c r="G58" s="170">
        <v>4</v>
      </c>
      <c r="I58" s="323">
        <f t="shared" si="1"/>
        <v>57.984920000000002</v>
      </c>
      <c r="J58" s="323">
        <f t="shared" si="2"/>
        <v>57.98</v>
      </c>
      <c r="K58" s="328">
        <f t="shared" si="3"/>
        <v>59.6</v>
      </c>
      <c r="L58" s="323">
        <f t="shared" si="4"/>
        <v>64.19</v>
      </c>
      <c r="M58" s="323">
        <f t="shared" si="5"/>
        <v>69.838720000000009</v>
      </c>
      <c r="N58" s="325">
        <f t="shared" si="6"/>
        <v>74.03</v>
      </c>
      <c r="O58" s="326">
        <f t="shared" si="7"/>
        <v>79.95</v>
      </c>
    </row>
    <row r="59" spans="1:15" x14ac:dyDescent="0.25">
      <c r="A59" s="320">
        <v>870092</v>
      </c>
      <c r="B59" s="320" t="s">
        <v>837</v>
      </c>
      <c r="C59" s="320" t="s">
        <v>806</v>
      </c>
      <c r="D59" s="321">
        <v>94</v>
      </c>
      <c r="E59" s="323">
        <f t="shared" si="8"/>
        <v>97.29</v>
      </c>
      <c r="F59" s="323">
        <f t="shared" si="0"/>
        <v>101.18</v>
      </c>
      <c r="G59" s="170">
        <v>4</v>
      </c>
      <c r="I59" s="323">
        <f t="shared" si="1"/>
        <v>104.82248000000001</v>
      </c>
      <c r="J59" s="323">
        <f t="shared" si="2"/>
        <v>104.82</v>
      </c>
      <c r="K59" s="324">
        <f t="shared" si="3"/>
        <v>107.75</v>
      </c>
      <c r="L59" s="323">
        <f t="shared" si="4"/>
        <v>116.05</v>
      </c>
      <c r="M59" s="323">
        <f t="shared" si="5"/>
        <v>126.2624</v>
      </c>
      <c r="N59" s="325">
        <f t="shared" si="6"/>
        <v>133.84</v>
      </c>
      <c r="O59" s="326">
        <f t="shared" si="7"/>
        <v>144.55000000000001</v>
      </c>
    </row>
    <row r="60" spans="1:15" x14ac:dyDescent="0.25">
      <c r="A60" s="320">
        <v>870173</v>
      </c>
      <c r="B60" s="320" t="s">
        <v>813</v>
      </c>
      <c r="C60" s="320" t="s">
        <v>807</v>
      </c>
      <c r="D60" s="321">
        <v>0</v>
      </c>
      <c r="E60" s="323">
        <v>22</v>
      </c>
      <c r="F60" s="323">
        <f t="shared" si="0"/>
        <v>22.88</v>
      </c>
      <c r="G60" s="170">
        <v>4</v>
      </c>
      <c r="H60" s="31" t="s">
        <v>812</v>
      </c>
      <c r="I60" s="323">
        <f t="shared" si="1"/>
        <v>23.703679999999999</v>
      </c>
      <c r="J60" s="323">
        <f t="shared" si="2"/>
        <v>23.7</v>
      </c>
      <c r="K60" s="324">
        <f t="shared" si="3"/>
        <v>24.36</v>
      </c>
      <c r="L60" s="323">
        <f t="shared" si="4"/>
        <v>26.24</v>
      </c>
      <c r="M60" s="323">
        <f t="shared" si="5"/>
        <v>28.549120000000002</v>
      </c>
      <c r="N60" s="325">
        <f t="shared" si="6"/>
        <v>30.26</v>
      </c>
      <c r="O60" s="326">
        <f t="shared" si="7"/>
        <v>32.68</v>
      </c>
    </row>
    <row r="61" spans="1:15" x14ac:dyDescent="0.25">
      <c r="A61" s="320">
        <v>870098</v>
      </c>
      <c r="B61" s="320" t="s">
        <v>832</v>
      </c>
      <c r="C61" s="320" t="s">
        <v>807</v>
      </c>
      <c r="D61" s="321">
        <v>39</v>
      </c>
      <c r="E61" s="323">
        <f t="shared" si="8"/>
        <v>40.369999999999997</v>
      </c>
      <c r="F61" s="323">
        <f t="shared" si="0"/>
        <v>41.98</v>
      </c>
      <c r="G61" s="170">
        <v>4</v>
      </c>
      <c r="I61" s="323">
        <f t="shared" si="1"/>
        <v>43.491279999999996</v>
      </c>
      <c r="J61" s="323">
        <f t="shared" si="2"/>
        <v>43.49</v>
      </c>
      <c r="K61" s="324">
        <f t="shared" si="3"/>
        <v>44.71</v>
      </c>
      <c r="L61" s="323">
        <f t="shared" si="4"/>
        <v>48.15</v>
      </c>
      <c r="M61" s="323">
        <f t="shared" si="5"/>
        <v>52.3872</v>
      </c>
      <c r="N61" s="325">
        <f t="shared" si="6"/>
        <v>55.53</v>
      </c>
      <c r="O61" s="326">
        <f t="shared" si="7"/>
        <v>59.97</v>
      </c>
    </row>
    <row r="62" spans="1:15" x14ac:dyDescent="0.25">
      <c r="A62" s="320">
        <v>870095</v>
      </c>
      <c r="B62" s="320" t="s">
        <v>816</v>
      </c>
      <c r="C62" s="320" t="s">
        <v>807</v>
      </c>
      <c r="D62" s="321">
        <v>34</v>
      </c>
      <c r="E62" s="323">
        <f t="shared" si="8"/>
        <v>35.19</v>
      </c>
      <c r="F62" s="323">
        <f t="shared" si="0"/>
        <v>36.6</v>
      </c>
      <c r="G62" s="170">
        <v>4</v>
      </c>
      <c r="I62" s="323">
        <f t="shared" si="1"/>
        <v>37.9176</v>
      </c>
      <c r="J62" s="323">
        <f t="shared" si="2"/>
        <v>37.92</v>
      </c>
      <c r="K62" s="324">
        <f t="shared" si="3"/>
        <v>38.979999999999997</v>
      </c>
      <c r="L62" s="323">
        <f t="shared" si="4"/>
        <v>41.98</v>
      </c>
      <c r="M62" s="323">
        <f t="shared" si="5"/>
        <v>45.674239999999998</v>
      </c>
      <c r="N62" s="325">
        <f t="shared" si="6"/>
        <v>48.41</v>
      </c>
      <c r="O62" s="326">
        <f t="shared" si="7"/>
        <v>52.28</v>
      </c>
    </row>
    <row r="63" spans="1:15" x14ac:dyDescent="0.25">
      <c r="A63" s="320">
        <v>870096</v>
      </c>
      <c r="B63" s="320" t="s">
        <v>821</v>
      </c>
      <c r="C63" s="320" t="s">
        <v>807</v>
      </c>
      <c r="D63" s="321">
        <v>42</v>
      </c>
      <c r="E63" s="323">
        <f t="shared" si="8"/>
        <v>43.47</v>
      </c>
      <c r="F63" s="323">
        <f t="shared" si="0"/>
        <v>45.21</v>
      </c>
      <c r="G63" s="170">
        <v>4</v>
      </c>
      <c r="I63" s="323">
        <f t="shared" si="1"/>
        <v>46.837560000000003</v>
      </c>
      <c r="J63" s="323">
        <f t="shared" si="2"/>
        <v>46.84</v>
      </c>
      <c r="K63" s="324">
        <f t="shared" si="3"/>
        <v>48.15</v>
      </c>
      <c r="L63" s="323">
        <f t="shared" si="4"/>
        <v>51.86</v>
      </c>
      <c r="M63" s="323">
        <f t="shared" si="5"/>
        <v>56.423680000000004</v>
      </c>
      <c r="N63" s="325">
        <f t="shared" si="6"/>
        <v>59.81</v>
      </c>
      <c r="O63" s="326">
        <f t="shared" si="7"/>
        <v>64.59</v>
      </c>
    </row>
    <row r="64" spans="1:15" x14ac:dyDescent="0.25">
      <c r="A64" s="320">
        <v>870097</v>
      </c>
      <c r="B64" s="320" t="s">
        <v>820</v>
      </c>
      <c r="C64" s="320" t="s">
        <v>807</v>
      </c>
      <c r="D64" s="321">
        <v>78</v>
      </c>
      <c r="E64" s="323">
        <f t="shared" si="8"/>
        <v>80.73</v>
      </c>
      <c r="F64" s="323">
        <f t="shared" si="0"/>
        <v>83.96</v>
      </c>
      <c r="G64" s="170">
        <v>4</v>
      </c>
      <c r="I64" s="323">
        <f t="shared" si="1"/>
        <v>86.982559999999992</v>
      </c>
      <c r="J64" s="323">
        <f t="shared" si="2"/>
        <v>86.98</v>
      </c>
      <c r="K64" s="324">
        <f t="shared" si="3"/>
        <v>89.42</v>
      </c>
      <c r="L64" s="323">
        <f t="shared" si="4"/>
        <v>96.31</v>
      </c>
      <c r="M64" s="323">
        <f t="shared" si="5"/>
        <v>104.78528000000001</v>
      </c>
      <c r="N64" s="325">
        <f t="shared" si="6"/>
        <v>111.07</v>
      </c>
      <c r="O64" s="326">
        <f t="shared" si="7"/>
        <v>119.96</v>
      </c>
    </row>
    <row r="65" spans="1:15" x14ac:dyDescent="0.25">
      <c r="A65" s="329"/>
      <c r="B65" s="329"/>
      <c r="C65" s="329"/>
      <c r="D65" s="330"/>
      <c r="E65" s="331"/>
      <c r="F65" s="331"/>
      <c r="I65" s="331"/>
      <c r="J65" s="331"/>
      <c r="M65" s="332"/>
      <c r="N65" s="333"/>
      <c r="O65" s="334"/>
    </row>
    <row r="66" spans="1:15" x14ac:dyDescent="0.25">
      <c r="A66" s="329"/>
      <c r="B66" s="329"/>
      <c r="C66" s="329"/>
      <c r="D66" s="330"/>
      <c r="E66" s="331"/>
      <c r="F66" s="331"/>
      <c r="I66" s="331"/>
      <c r="J66" s="331"/>
      <c r="N66" s="333"/>
      <c r="O66" s="334"/>
    </row>
    <row r="67" spans="1:15" ht="32.4" customHeight="1" x14ac:dyDescent="0.25">
      <c r="A67" s="502" t="s">
        <v>247</v>
      </c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</row>
    <row r="68" spans="1:15" ht="69.599999999999994" customHeight="1" x14ac:dyDescent="0.25">
      <c r="A68" s="494" t="s">
        <v>838</v>
      </c>
      <c r="B68" s="494"/>
      <c r="C68" s="494"/>
      <c r="D68" s="494"/>
      <c r="E68" s="503"/>
      <c r="F68" s="503"/>
      <c r="G68" s="503"/>
      <c r="H68" s="503"/>
      <c r="I68" s="503"/>
      <c r="J68" s="503"/>
      <c r="K68" s="503"/>
      <c r="L68" s="503"/>
      <c r="M68" s="503"/>
      <c r="N68" s="499"/>
      <c r="O68" s="499"/>
    </row>
    <row r="69" spans="1:15" s="35" customFormat="1" ht="26.4" x14ac:dyDescent="0.25">
      <c r="A69" s="17" t="s">
        <v>790</v>
      </c>
      <c r="B69" s="17" t="s">
        <v>818</v>
      </c>
      <c r="C69" s="17" t="s">
        <v>808</v>
      </c>
      <c r="D69" s="17" t="s">
        <v>809</v>
      </c>
      <c r="E69" s="17" t="s">
        <v>819</v>
      </c>
      <c r="F69" s="171" t="s">
        <v>75</v>
      </c>
      <c r="G69" s="37" t="s">
        <v>840</v>
      </c>
      <c r="H69" s="337"/>
      <c r="I69" s="171" t="s">
        <v>1047</v>
      </c>
      <c r="J69" s="171"/>
      <c r="K69" s="172" t="s">
        <v>1079</v>
      </c>
      <c r="L69" s="172" t="s">
        <v>1105</v>
      </c>
      <c r="M69" s="172" t="s">
        <v>1138</v>
      </c>
      <c r="N69" s="172" t="s">
        <v>1177</v>
      </c>
      <c r="O69" s="172" t="s">
        <v>1186</v>
      </c>
    </row>
    <row r="70" spans="1:15" x14ac:dyDescent="0.25">
      <c r="A70" s="292">
        <v>870005</v>
      </c>
      <c r="B70" s="292" t="s">
        <v>814</v>
      </c>
      <c r="C70" s="292" t="s">
        <v>800</v>
      </c>
      <c r="D70" s="335">
        <v>46</v>
      </c>
      <c r="E70" s="323">
        <f>D70*1.035</f>
        <v>47.61</v>
      </c>
      <c r="F70" s="323">
        <f>ROUND(E70*1.04,2)</f>
        <v>49.51</v>
      </c>
      <c r="G70" s="170">
        <v>4</v>
      </c>
      <c r="I70" s="323">
        <f>F70*1.036</f>
        <v>51.292360000000002</v>
      </c>
      <c r="J70" s="323">
        <f t="shared" ref="J70:J120" si="9">ROUND(I70,2)</f>
        <v>51.29</v>
      </c>
      <c r="K70" s="324">
        <f t="shared" ref="K70:K120" si="10">ROUND(J70*1.028,2)</f>
        <v>52.73</v>
      </c>
      <c r="L70" s="323">
        <f t="shared" ref="L70:L120" si="11">ROUND(K70*1.077,2)</f>
        <v>56.79</v>
      </c>
      <c r="M70" s="323">
        <f>L70*1.088</f>
        <v>61.787520000000001</v>
      </c>
      <c r="N70" s="328">
        <f t="shared" si="6"/>
        <v>65.489999999999995</v>
      </c>
      <c r="O70" s="326">
        <f t="shared" si="7"/>
        <v>70.73</v>
      </c>
    </row>
    <row r="71" spans="1:15" x14ac:dyDescent="0.25">
      <c r="A71" s="292">
        <v>870007</v>
      </c>
      <c r="B71" s="292" t="s">
        <v>815</v>
      </c>
      <c r="C71" s="292" t="s">
        <v>800</v>
      </c>
      <c r="D71" s="335">
        <v>54</v>
      </c>
      <c r="E71" s="323">
        <f t="shared" ref="E71:E120" si="12">D71*1.035</f>
        <v>55.889999999999993</v>
      </c>
      <c r="F71" s="323">
        <f t="shared" ref="F71:F120" si="13">ROUND(E71*1.04,2)</f>
        <v>58.13</v>
      </c>
      <c r="G71" s="170">
        <v>4</v>
      </c>
      <c r="I71" s="323">
        <f t="shared" ref="I71:I120" si="14">F71*1.036</f>
        <v>60.222680000000004</v>
      </c>
      <c r="J71" s="323">
        <f t="shared" si="9"/>
        <v>60.22</v>
      </c>
      <c r="K71" s="324">
        <f t="shared" si="10"/>
        <v>61.91</v>
      </c>
      <c r="L71" s="323">
        <f t="shared" si="11"/>
        <v>66.680000000000007</v>
      </c>
      <c r="M71" s="323">
        <f t="shared" ref="M71:M120" si="15">L71*1.088</f>
        <v>72.547840000000008</v>
      </c>
      <c r="N71" s="328">
        <f t="shared" ref="N71:N120" si="16">ROUND(M71*1.06,2)</f>
        <v>76.900000000000006</v>
      </c>
      <c r="O71" s="326">
        <f t="shared" ref="O71:O120" si="17">ROUND(N71*1.08,2)</f>
        <v>83.05</v>
      </c>
    </row>
    <row r="72" spans="1:15" x14ac:dyDescent="0.25">
      <c r="A72" s="292">
        <v>870021</v>
      </c>
      <c r="B72" s="292" t="s">
        <v>816</v>
      </c>
      <c r="C72" s="292" t="s">
        <v>800</v>
      </c>
      <c r="D72" s="335">
        <v>60</v>
      </c>
      <c r="E72" s="323">
        <f t="shared" si="12"/>
        <v>62.099999999999994</v>
      </c>
      <c r="F72" s="323">
        <f t="shared" si="13"/>
        <v>64.58</v>
      </c>
      <c r="G72" s="170">
        <v>4</v>
      </c>
      <c r="I72" s="323">
        <f t="shared" si="14"/>
        <v>66.904880000000006</v>
      </c>
      <c r="J72" s="323">
        <f t="shared" si="9"/>
        <v>66.900000000000006</v>
      </c>
      <c r="K72" s="324">
        <f t="shared" si="10"/>
        <v>68.77</v>
      </c>
      <c r="L72" s="323">
        <f t="shared" si="11"/>
        <v>74.069999999999993</v>
      </c>
      <c r="M72" s="323">
        <f t="shared" si="15"/>
        <v>80.588160000000002</v>
      </c>
      <c r="N72" s="328">
        <f t="shared" si="16"/>
        <v>85.42</v>
      </c>
      <c r="O72" s="326">
        <f t="shared" si="17"/>
        <v>92.25</v>
      </c>
    </row>
    <row r="73" spans="1:15" x14ac:dyDescent="0.25">
      <c r="A73" s="292">
        <v>870022</v>
      </c>
      <c r="B73" s="292" t="s">
        <v>821</v>
      </c>
      <c r="C73" s="292" t="s">
        <v>800</v>
      </c>
      <c r="D73" s="335">
        <v>86</v>
      </c>
      <c r="E73" s="323">
        <f t="shared" si="12"/>
        <v>89.009999999999991</v>
      </c>
      <c r="F73" s="323">
        <f t="shared" si="13"/>
        <v>92.57</v>
      </c>
      <c r="G73" s="170">
        <v>4</v>
      </c>
      <c r="I73" s="323">
        <f t="shared" si="14"/>
        <v>95.902519999999996</v>
      </c>
      <c r="J73" s="323">
        <f t="shared" si="9"/>
        <v>95.9</v>
      </c>
      <c r="K73" s="324">
        <f t="shared" si="10"/>
        <v>98.59</v>
      </c>
      <c r="L73" s="323">
        <f t="shared" si="11"/>
        <v>106.18</v>
      </c>
      <c r="M73" s="323">
        <f t="shared" si="15"/>
        <v>115.52384000000002</v>
      </c>
      <c r="N73" s="328">
        <f t="shared" si="16"/>
        <v>122.46</v>
      </c>
      <c r="O73" s="326">
        <f t="shared" si="17"/>
        <v>132.26</v>
      </c>
    </row>
    <row r="74" spans="1:15" x14ac:dyDescent="0.25">
      <c r="A74" s="292">
        <v>870023</v>
      </c>
      <c r="B74" s="292" t="s">
        <v>820</v>
      </c>
      <c r="C74" s="292" t="s">
        <v>800</v>
      </c>
      <c r="D74" s="335">
        <v>116</v>
      </c>
      <c r="E74" s="323">
        <f t="shared" si="12"/>
        <v>120.05999999999999</v>
      </c>
      <c r="F74" s="323">
        <f t="shared" si="13"/>
        <v>124.86</v>
      </c>
      <c r="G74" s="170">
        <v>4</v>
      </c>
      <c r="I74" s="323">
        <f t="shared" si="14"/>
        <v>129.35496000000001</v>
      </c>
      <c r="J74" s="323">
        <f t="shared" si="9"/>
        <v>129.35</v>
      </c>
      <c r="K74" s="324">
        <f t="shared" si="10"/>
        <v>132.97</v>
      </c>
      <c r="L74" s="323">
        <f t="shared" si="11"/>
        <v>143.21</v>
      </c>
      <c r="M74" s="323">
        <f t="shared" si="15"/>
        <v>155.81248000000002</v>
      </c>
      <c r="N74" s="328">
        <f t="shared" si="16"/>
        <v>165.16</v>
      </c>
      <c r="O74" s="326">
        <f t="shared" si="17"/>
        <v>178.37</v>
      </c>
    </row>
    <row r="75" spans="1:15" x14ac:dyDescent="0.25">
      <c r="A75" s="292">
        <v>870104</v>
      </c>
      <c r="B75" s="292" t="s">
        <v>839</v>
      </c>
      <c r="C75" s="292" t="s">
        <v>800</v>
      </c>
      <c r="D75" s="335">
        <v>121.8</v>
      </c>
      <c r="E75" s="323">
        <f t="shared" si="12"/>
        <v>126.06299999999999</v>
      </c>
      <c r="F75" s="323">
        <f t="shared" si="13"/>
        <v>131.11000000000001</v>
      </c>
      <c r="G75" s="170">
        <v>4</v>
      </c>
      <c r="I75" s="323">
        <f t="shared" si="14"/>
        <v>135.82996000000003</v>
      </c>
      <c r="J75" s="323">
        <f t="shared" si="9"/>
        <v>135.83000000000001</v>
      </c>
      <c r="K75" s="324">
        <f t="shared" si="10"/>
        <v>139.63</v>
      </c>
      <c r="L75" s="323">
        <f t="shared" si="11"/>
        <v>150.38</v>
      </c>
      <c r="M75" s="323">
        <f t="shared" si="15"/>
        <v>163.61344</v>
      </c>
      <c r="N75" s="328">
        <f t="shared" si="16"/>
        <v>173.43</v>
      </c>
      <c r="O75" s="326">
        <f t="shared" si="17"/>
        <v>187.3</v>
      </c>
    </row>
    <row r="76" spans="1:15" x14ac:dyDescent="0.25">
      <c r="A76" s="292">
        <v>870024</v>
      </c>
      <c r="B76" s="292" t="s">
        <v>814</v>
      </c>
      <c r="C76" s="292" t="s">
        <v>801</v>
      </c>
      <c r="D76" s="335">
        <v>50</v>
      </c>
      <c r="E76" s="323">
        <f t="shared" si="12"/>
        <v>51.749999999999993</v>
      </c>
      <c r="F76" s="323">
        <f t="shared" si="13"/>
        <v>53.82</v>
      </c>
      <c r="G76" s="170">
        <v>4</v>
      </c>
      <c r="I76" s="323">
        <f t="shared" si="14"/>
        <v>55.75752</v>
      </c>
      <c r="J76" s="323">
        <f t="shared" si="9"/>
        <v>55.76</v>
      </c>
      <c r="K76" s="324">
        <f t="shared" si="10"/>
        <v>57.32</v>
      </c>
      <c r="L76" s="323">
        <f t="shared" si="11"/>
        <v>61.73</v>
      </c>
      <c r="M76" s="323">
        <f t="shared" si="15"/>
        <v>67.162239999999997</v>
      </c>
      <c r="N76" s="328">
        <f t="shared" si="16"/>
        <v>71.19</v>
      </c>
      <c r="O76" s="326">
        <f t="shared" si="17"/>
        <v>76.89</v>
      </c>
    </row>
    <row r="77" spans="1:15" x14ac:dyDescent="0.25">
      <c r="A77" s="292">
        <v>870025</v>
      </c>
      <c r="B77" s="292" t="s">
        <v>815</v>
      </c>
      <c r="C77" s="292" t="s">
        <v>801</v>
      </c>
      <c r="D77" s="335">
        <v>58</v>
      </c>
      <c r="E77" s="323">
        <f t="shared" si="12"/>
        <v>60.029999999999994</v>
      </c>
      <c r="F77" s="323">
        <f t="shared" si="13"/>
        <v>62.43</v>
      </c>
      <c r="G77" s="170">
        <v>4</v>
      </c>
      <c r="I77" s="323">
        <f t="shared" si="14"/>
        <v>64.677480000000003</v>
      </c>
      <c r="J77" s="323">
        <f t="shared" si="9"/>
        <v>64.680000000000007</v>
      </c>
      <c r="K77" s="324">
        <f t="shared" si="10"/>
        <v>66.489999999999995</v>
      </c>
      <c r="L77" s="323">
        <f t="shared" si="11"/>
        <v>71.61</v>
      </c>
      <c r="M77" s="323">
        <f t="shared" si="15"/>
        <v>77.911680000000004</v>
      </c>
      <c r="N77" s="328">
        <f t="shared" si="16"/>
        <v>82.59</v>
      </c>
      <c r="O77" s="326">
        <f t="shared" si="17"/>
        <v>89.2</v>
      </c>
    </row>
    <row r="78" spans="1:15" x14ac:dyDescent="0.25">
      <c r="A78" s="292">
        <v>870018</v>
      </c>
      <c r="B78" s="292" t="s">
        <v>816</v>
      </c>
      <c r="C78" s="292" t="s">
        <v>801</v>
      </c>
      <c r="D78" s="335">
        <v>64</v>
      </c>
      <c r="E78" s="323">
        <f t="shared" si="12"/>
        <v>66.239999999999995</v>
      </c>
      <c r="F78" s="323">
        <f t="shared" si="13"/>
        <v>68.89</v>
      </c>
      <c r="G78" s="170">
        <v>4</v>
      </c>
      <c r="I78" s="323">
        <f t="shared" si="14"/>
        <v>71.370040000000003</v>
      </c>
      <c r="J78" s="323">
        <f t="shared" si="9"/>
        <v>71.37</v>
      </c>
      <c r="K78" s="324">
        <f t="shared" si="10"/>
        <v>73.37</v>
      </c>
      <c r="L78" s="323">
        <f t="shared" si="11"/>
        <v>79.02</v>
      </c>
      <c r="M78" s="323">
        <f t="shared" si="15"/>
        <v>85.973759999999999</v>
      </c>
      <c r="N78" s="328">
        <f t="shared" si="16"/>
        <v>91.13</v>
      </c>
      <c r="O78" s="326">
        <f t="shared" si="17"/>
        <v>98.42</v>
      </c>
    </row>
    <row r="79" spans="1:15" x14ac:dyDescent="0.25">
      <c r="A79" s="292">
        <v>870019</v>
      </c>
      <c r="B79" s="292" t="s">
        <v>821</v>
      </c>
      <c r="C79" s="292" t="s">
        <v>801</v>
      </c>
      <c r="D79" s="335">
        <v>104</v>
      </c>
      <c r="E79" s="323">
        <f t="shared" si="12"/>
        <v>107.63999999999999</v>
      </c>
      <c r="F79" s="323">
        <f t="shared" si="13"/>
        <v>111.95</v>
      </c>
      <c r="G79" s="170">
        <v>4</v>
      </c>
      <c r="I79" s="323">
        <f t="shared" si="14"/>
        <v>115.98020000000001</v>
      </c>
      <c r="J79" s="323">
        <f t="shared" si="9"/>
        <v>115.98</v>
      </c>
      <c r="K79" s="324">
        <f t="shared" si="10"/>
        <v>119.23</v>
      </c>
      <c r="L79" s="323">
        <f t="shared" si="11"/>
        <v>128.41</v>
      </c>
      <c r="M79" s="323">
        <f t="shared" si="15"/>
        <v>139.71008</v>
      </c>
      <c r="N79" s="328">
        <f t="shared" si="16"/>
        <v>148.09</v>
      </c>
      <c r="O79" s="326">
        <f t="shared" si="17"/>
        <v>159.94</v>
      </c>
    </row>
    <row r="80" spans="1:15" x14ac:dyDescent="0.25">
      <c r="A80" s="292">
        <v>870026</v>
      </c>
      <c r="B80" s="292" t="s">
        <v>820</v>
      </c>
      <c r="C80" s="292" t="s">
        <v>801</v>
      </c>
      <c r="D80" s="335">
        <v>126</v>
      </c>
      <c r="E80" s="323">
        <f t="shared" si="12"/>
        <v>130.41</v>
      </c>
      <c r="F80" s="323">
        <f t="shared" si="13"/>
        <v>135.63</v>
      </c>
      <c r="G80" s="170">
        <v>4</v>
      </c>
      <c r="I80" s="323">
        <f t="shared" si="14"/>
        <v>140.51267999999999</v>
      </c>
      <c r="J80" s="323">
        <f t="shared" si="9"/>
        <v>140.51</v>
      </c>
      <c r="K80" s="324">
        <f t="shared" si="10"/>
        <v>144.44</v>
      </c>
      <c r="L80" s="323">
        <f t="shared" si="11"/>
        <v>155.56</v>
      </c>
      <c r="M80" s="323">
        <f t="shared" si="15"/>
        <v>169.24928000000003</v>
      </c>
      <c r="N80" s="328">
        <f t="shared" si="16"/>
        <v>179.4</v>
      </c>
      <c r="O80" s="326">
        <f t="shared" si="17"/>
        <v>193.75</v>
      </c>
    </row>
    <row r="81" spans="1:15" x14ac:dyDescent="0.25">
      <c r="A81" s="292">
        <v>870103</v>
      </c>
      <c r="B81" s="292" t="s">
        <v>839</v>
      </c>
      <c r="C81" s="292" t="s">
        <v>801</v>
      </c>
      <c r="D81" s="335">
        <v>132.30000000000001</v>
      </c>
      <c r="E81" s="323">
        <f t="shared" si="12"/>
        <v>136.93049999999999</v>
      </c>
      <c r="F81" s="323">
        <f t="shared" si="13"/>
        <v>142.41</v>
      </c>
      <c r="G81" s="170">
        <v>4</v>
      </c>
      <c r="I81" s="323">
        <f t="shared" si="14"/>
        <v>147.53676000000002</v>
      </c>
      <c r="J81" s="323">
        <f t="shared" si="9"/>
        <v>147.54</v>
      </c>
      <c r="K81" s="324">
        <f t="shared" si="10"/>
        <v>151.66999999999999</v>
      </c>
      <c r="L81" s="323">
        <f t="shared" si="11"/>
        <v>163.35</v>
      </c>
      <c r="M81" s="323">
        <f t="shared" si="15"/>
        <v>177.72480000000002</v>
      </c>
      <c r="N81" s="328">
        <f t="shared" si="16"/>
        <v>188.39</v>
      </c>
      <c r="O81" s="326">
        <f t="shared" si="17"/>
        <v>203.46</v>
      </c>
    </row>
    <row r="82" spans="1:15" x14ac:dyDescent="0.25">
      <c r="A82" s="292">
        <v>870002</v>
      </c>
      <c r="B82" s="292" t="s">
        <v>814</v>
      </c>
      <c r="C82" s="292" t="s">
        <v>802</v>
      </c>
      <c r="D82" s="335">
        <v>50</v>
      </c>
      <c r="E82" s="323">
        <f t="shared" si="12"/>
        <v>51.749999999999993</v>
      </c>
      <c r="F82" s="323">
        <f t="shared" si="13"/>
        <v>53.82</v>
      </c>
      <c r="G82" s="170">
        <v>4</v>
      </c>
      <c r="I82" s="323">
        <f t="shared" si="14"/>
        <v>55.75752</v>
      </c>
      <c r="J82" s="323">
        <f t="shared" si="9"/>
        <v>55.76</v>
      </c>
      <c r="K82" s="324">
        <f t="shared" si="10"/>
        <v>57.32</v>
      </c>
      <c r="L82" s="323">
        <f t="shared" si="11"/>
        <v>61.73</v>
      </c>
      <c r="M82" s="323">
        <f t="shared" si="15"/>
        <v>67.162239999999997</v>
      </c>
      <c r="N82" s="328">
        <f t="shared" si="16"/>
        <v>71.19</v>
      </c>
      <c r="O82" s="326">
        <f t="shared" si="17"/>
        <v>76.89</v>
      </c>
    </row>
    <row r="83" spans="1:15" x14ac:dyDescent="0.25">
      <c r="A83" s="292">
        <v>870008</v>
      </c>
      <c r="B83" s="292" t="s">
        <v>815</v>
      </c>
      <c r="C83" s="292" t="s">
        <v>802</v>
      </c>
      <c r="D83" s="335">
        <v>56</v>
      </c>
      <c r="E83" s="323">
        <f t="shared" si="12"/>
        <v>57.959999999999994</v>
      </c>
      <c r="F83" s="323">
        <f t="shared" si="13"/>
        <v>60.28</v>
      </c>
      <c r="G83" s="170">
        <v>4</v>
      </c>
      <c r="I83" s="323">
        <f t="shared" si="14"/>
        <v>62.45008</v>
      </c>
      <c r="J83" s="323">
        <f t="shared" si="9"/>
        <v>62.45</v>
      </c>
      <c r="K83" s="328">
        <f t="shared" si="10"/>
        <v>64.2</v>
      </c>
      <c r="L83" s="323">
        <f t="shared" si="11"/>
        <v>69.14</v>
      </c>
      <c r="M83" s="323">
        <f t="shared" si="15"/>
        <v>75.224320000000006</v>
      </c>
      <c r="N83" s="328">
        <f t="shared" si="16"/>
        <v>79.739999999999995</v>
      </c>
      <c r="O83" s="326">
        <f t="shared" si="17"/>
        <v>86.12</v>
      </c>
    </row>
    <row r="84" spans="1:15" x14ac:dyDescent="0.25">
      <c r="A84" s="292">
        <v>870009</v>
      </c>
      <c r="B84" s="292" t="s">
        <v>816</v>
      </c>
      <c r="C84" s="292" t="s">
        <v>802</v>
      </c>
      <c r="D84" s="335">
        <v>60</v>
      </c>
      <c r="E84" s="323">
        <f t="shared" si="12"/>
        <v>62.099999999999994</v>
      </c>
      <c r="F84" s="323">
        <f t="shared" si="13"/>
        <v>64.58</v>
      </c>
      <c r="G84" s="170">
        <v>4</v>
      </c>
      <c r="I84" s="323">
        <f t="shared" si="14"/>
        <v>66.904880000000006</v>
      </c>
      <c r="J84" s="323">
        <f t="shared" si="9"/>
        <v>66.900000000000006</v>
      </c>
      <c r="K84" s="324">
        <f t="shared" si="10"/>
        <v>68.77</v>
      </c>
      <c r="L84" s="323">
        <f t="shared" si="11"/>
        <v>74.069999999999993</v>
      </c>
      <c r="M84" s="323">
        <f t="shared" si="15"/>
        <v>80.588160000000002</v>
      </c>
      <c r="N84" s="328">
        <f t="shared" si="16"/>
        <v>85.42</v>
      </c>
      <c r="O84" s="326">
        <f t="shared" si="17"/>
        <v>92.25</v>
      </c>
    </row>
    <row r="85" spans="1:15" x14ac:dyDescent="0.25">
      <c r="A85" s="292">
        <v>870003</v>
      </c>
      <c r="B85" s="292" t="s">
        <v>821</v>
      </c>
      <c r="C85" s="292" t="s">
        <v>802</v>
      </c>
      <c r="D85" s="335">
        <v>90</v>
      </c>
      <c r="E85" s="323">
        <f t="shared" si="12"/>
        <v>93.149999999999991</v>
      </c>
      <c r="F85" s="323">
        <f t="shared" si="13"/>
        <v>96.88</v>
      </c>
      <c r="G85" s="170">
        <v>4</v>
      </c>
      <c r="I85" s="323">
        <f t="shared" si="14"/>
        <v>100.36767999999999</v>
      </c>
      <c r="J85" s="323">
        <f t="shared" si="9"/>
        <v>100.37</v>
      </c>
      <c r="K85" s="324">
        <f t="shared" si="10"/>
        <v>103.18</v>
      </c>
      <c r="L85" s="323">
        <f t="shared" si="11"/>
        <v>111.12</v>
      </c>
      <c r="M85" s="323">
        <f t="shared" si="15"/>
        <v>120.89856000000002</v>
      </c>
      <c r="N85" s="328">
        <f t="shared" si="16"/>
        <v>128.15</v>
      </c>
      <c r="O85" s="326">
        <f t="shared" si="17"/>
        <v>138.4</v>
      </c>
    </row>
    <row r="86" spans="1:15" x14ac:dyDescent="0.25">
      <c r="A86" s="292">
        <v>870027</v>
      </c>
      <c r="B86" s="292" t="s">
        <v>823</v>
      </c>
      <c r="C86" s="292" t="s">
        <v>802</v>
      </c>
      <c r="D86" s="335">
        <v>94</v>
      </c>
      <c r="E86" s="323">
        <f t="shared" si="12"/>
        <v>97.289999999999992</v>
      </c>
      <c r="F86" s="323">
        <f t="shared" si="13"/>
        <v>101.18</v>
      </c>
      <c r="G86" s="170">
        <v>4</v>
      </c>
      <c r="I86" s="323">
        <f t="shared" si="14"/>
        <v>104.82248000000001</v>
      </c>
      <c r="J86" s="323">
        <f t="shared" si="9"/>
        <v>104.82</v>
      </c>
      <c r="K86" s="324">
        <f t="shared" si="10"/>
        <v>107.75</v>
      </c>
      <c r="L86" s="323">
        <f t="shared" si="11"/>
        <v>116.05</v>
      </c>
      <c r="M86" s="323">
        <f t="shared" si="15"/>
        <v>126.2624</v>
      </c>
      <c r="N86" s="328">
        <f t="shared" si="16"/>
        <v>133.84</v>
      </c>
      <c r="O86" s="326">
        <f t="shared" si="17"/>
        <v>144.55000000000001</v>
      </c>
    </row>
    <row r="87" spans="1:15" x14ac:dyDescent="0.25">
      <c r="A87" s="292">
        <v>870028</v>
      </c>
      <c r="B87" s="292" t="s">
        <v>820</v>
      </c>
      <c r="C87" s="292" t="s">
        <v>802</v>
      </c>
      <c r="D87" s="335">
        <v>118</v>
      </c>
      <c r="E87" s="323">
        <f t="shared" si="12"/>
        <v>122.13</v>
      </c>
      <c r="F87" s="323">
        <f t="shared" si="13"/>
        <v>127.02</v>
      </c>
      <c r="G87" s="170">
        <v>4</v>
      </c>
      <c r="I87" s="323">
        <f t="shared" si="14"/>
        <v>131.59272000000001</v>
      </c>
      <c r="J87" s="323">
        <f t="shared" si="9"/>
        <v>131.59</v>
      </c>
      <c r="K87" s="324">
        <f t="shared" si="10"/>
        <v>135.27000000000001</v>
      </c>
      <c r="L87" s="323">
        <f t="shared" si="11"/>
        <v>145.69</v>
      </c>
      <c r="M87" s="323">
        <f t="shared" si="15"/>
        <v>158.51072000000002</v>
      </c>
      <c r="N87" s="328">
        <f t="shared" si="16"/>
        <v>168.02</v>
      </c>
      <c r="O87" s="326">
        <f t="shared" si="17"/>
        <v>181.46</v>
      </c>
    </row>
    <row r="88" spans="1:15" x14ac:dyDescent="0.25">
      <c r="A88" s="292">
        <v>870029</v>
      </c>
      <c r="B88" s="292" t="s">
        <v>824</v>
      </c>
      <c r="C88" s="292" t="s">
        <v>791</v>
      </c>
      <c r="D88" s="335">
        <v>52</v>
      </c>
      <c r="E88" s="323">
        <f t="shared" si="12"/>
        <v>53.819999999999993</v>
      </c>
      <c r="F88" s="323">
        <f t="shared" si="13"/>
        <v>55.97</v>
      </c>
      <c r="G88" s="170">
        <v>4</v>
      </c>
      <c r="I88" s="323">
        <f t="shared" si="14"/>
        <v>57.984920000000002</v>
      </c>
      <c r="J88" s="323">
        <f t="shared" si="9"/>
        <v>57.98</v>
      </c>
      <c r="K88" s="328">
        <f t="shared" si="10"/>
        <v>59.6</v>
      </c>
      <c r="L88" s="323">
        <f t="shared" si="11"/>
        <v>64.19</v>
      </c>
      <c r="M88" s="323">
        <f t="shared" si="15"/>
        <v>69.838720000000009</v>
      </c>
      <c r="N88" s="328">
        <f t="shared" si="16"/>
        <v>74.03</v>
      </c>
      <c r="O88" s="326">
        <f t="shared" si="17"/>
        <v>79.95</v>
      </c>
    </row>
    <row r="89" spans="1:15" x14ac:dyDescent="0.25">
      <c r="A89" s="292">
        <v>870030</v>
      </c>
      <c r="B89" s="292" t="s">
        <v>825</v>
      </c>
      <c r="C89" s="292" t="s">
        <v>791</v>
      </c>
      <c r="D89" s="335">
        <v>52</v>
      </c>
      <c r="E89" s="323">
        <f t="shared" si="12"/>
        <v>53.819999999999993</v>
      </c>
      <c r="F89" s="323">
        <f t="shared" si="13"/>
        <v>55.97</v>
      </c>
      <c r="G89" s="170">
        <v>4</v>
      </c>
      <c r="I89" s="323">
        <f t="shared" si="14"/>
        <v>57.984920000000002</v>
      </c>
      <c r="J89" s="323">
        <f t="shared" si="9"/>
        <v>57.98</v>
      </c>
      <c r="K89" s="328">
        <f t="shared" si="10"/>
        <v>59.6</v>
      </c>
      <c r="L89" s="323">
        <f t="shared" si="11"/>
        <v>64.19</v>
      </c>
      <c r="M89" s="323">
        <f t="shared" si="15"/>
        <v>69.838720000000009</v>
      </c>
      <c r="N89" s="328">
        <f t="shared" si="16"/>
        <v>74.03</v>
      </c>
      <c r="O89" s="326">
        <f t="shared" si="17"/>
        <v>79.95</v>
      </c>
    </row>
    <row r="90" spans="1:15" x14ac:dyDescent="0.25">
      <c r="A90" s="292">
        <v>870031</v>
      </c>
      <c r="B90" s="292" t="s">
        <v>826</v>
      </c>
      <c r="C90" s="292" t="s">
        <v>791</v>
      </c>
      <c r="D90" s="335">
        <v>54</v>
      </c>
      <c r="E90" s="323">
        <f t="shared" si="12"/>
        <v>55.889999999999993</v>
      </c>
      <c r="F90" s="323">
        <f t="shared" si="13"/>
        <v>58.13</v>
      </c>
      <c r="G90" s="170">
        <v>4</v>
      </c>
      <c r="I90" s="323">
        <f t="shared" si="14"/>
        <v>60.222680000000004</v>
      </c>
      <c r="J90" s="323">
        <f t="shared" si="9"/>
        <v>60.22</v>
      </c>
      <c r="K90" s="324">
        <f t="shared" si="10"/>
        <v>61.91</v>
      </c>
      <c r="L90" s="323">
        <f t="shared" si="11"/>
        <v>66.680000000000007</v>
      </c>
      <c r="M90" s="323">
        <f t="shared" si="15"/>
        <v>72.547840000000008</v>
      </c>
      <c r="N90" s="328">
        <f t="shared" si="16"/>
        <v>76.900000000000006</v>
      </c>
      <c r="O90" s="326">
        <f t="shared" si="17"/>
        <v>83.05</v>
      </c>
    </row>
    <row r="91" spans="1:15" x14ac:dyDescent="0.25">
      <c r="A91" s="292">
        <v>870032</v>
      </c>
      <c r="B91" s="292" t="s">
        <v>827</v>
      </c>
      <c r="C91" s="292" t="s">
        <v>791</v>
      </c>
      <c r="D91" s="335">
        <v>64</v>
      </c>
      <c r="E91" s="323">
        <f t="shared" si="12"/>
        <v>66.239999999999995</v>
      </c>
      <c r="F91" s="323">
        <f t="shared" si="13"/>
        <v>68.89</v>
      </c>
      <c r="G91" s="170">
        <v>4</v>
      </c>
      <c r="I91" s="323">
        <f t="shared" si="14"/>
        <v>71.370040000000003</v>
      </c>
      <c r="J91" s="323">
        <f t="shared" si="9"/>
        <v>71.37</v>
      </c>
      <c r="K91" s="324">
        <f t="shared" si="10"/>
        <v>73.37</v>
      </c>
      <c r="L91" s="323">
        <f t="shared" si="11"/>
        <v>79.02</v>
      </c>
      <c r="M91" s="323">
        <f t="shared" si="15"/>
        <v>85.973759999999999</v>
      </c>
      <c r="N91" s="328">
        <f t="shared" si="16"/>
        <v>91.13</v>
      </c>
      <c r="O91" s="326">
        <f t="shared" si="17"/>
        <v>98.42</v>
      </c>
    </row>
    <row r="92" spans="1:15" x14ac:dyDescent="0.25">
      <c r="A92" s="292">
        <v>870033</v>
      </c>
      <c r="B92" s="292" t="s">
        <v>828</v>
      </c>
      <c r="C92" s="292" t="s">
        <v>791</v>
      </c>
      <c r="D92" s="335">
        <v>84</v>
      </c>
      <c r="E92" s="323">
        <f t="shared" si="12"/>
        <v>86.94</v>
      </c>
      <c r="F92" s="323">
        <f t="shared" si="13"/>
        <v>90.42</v>
      </c>
      <c r="G92" s="170">
        <v>4</v>
      </c>
      <c r="I92" s="323">
        <f t="shared" si="14"/>
        <v>93.675120000000007</v>
      </c>
      <c r="J92" s="323">
        <f t="shared" si="9"/>
        <v>93.68</v>
      </c>
      <c r="K92" s="328">
        <f t="shared" si="10"/>
        <v>96.3</v>
      </c>
      <c r="L92" s="323">
        <f t="shared" si="11"/>
        <v>103.72</v>
      </c>
      <c r="M92" s="323">
        <f t="shared" si="15"/>
        <v>112.84736000000001</v>
      </c>
      <c r="N92" s="328">
        <f t="shared" si="16"/>
        <v>119.62</v>
      </c>
      <c r="O92" s="326">
        <f t="shared" si="17"/>
        <v>129.19</v>
      </c>
    </row>
    <row r="93" spans="1:15" x14ac:dyDescent="0.25">
      <c r="A93" s="292">
        <v>870034</v>
      </c>
      <c r="B93" s="292" t="s">
        <v>829</v>
      </c>
      <c r="C93" s="292" t="s">
        <v>803</v>
      </c>
      <c r="D93" s="335">
        <v>56</v>
      </c>
      <c r="E93" s="323">
        <f t="shared" si="12"/>
        <v>57.959999999999994</v>
      </c>
      <c r="F93" s="323">
        <f t="shared" si="13"/>
        <v>60.28</v>
      </c>
      <c r="G93" s="170">
        <v>4</v>
      </c>
      <c r="I93" s="323">
        <f t="shared" si="14"/>
        <v>62.45008</v>
      </c>
      <c r="J93" s="323">
        <f t="shared" si="9"/>
        <v>62.45</v>
      </c>
      <c r="K93" s="328">
        <f t="shared" si="10"/>
        <v>64.2</v>
      </c>
      <c r="L93" s="323">
        <f t="shared" si="11"/>
        <v>69.14</v>
      </c>
      <c r="M93" s="323">
        <f t="shared" si="15"/>
        <v>75.224320000000006</v>
      </c>
      <c r="N93" s="328">
        <f t="shared" si="16"/>
        <v>79.739999999999995</v>
      </c>
      <c r="O93" s="326">
        <f t="shared" si="17"/>
        <v>86.12</v>
      </c>
    </row>
    <row r="94" spans="1:15" x14ac:dyDescent="0.25">
      <c r="A94" s="292">
        <v>870035</v>
      </c>
      <c r="B94" s="292" t="s">
        <v>830</v>
      </c>
      <c r="C94" s="292" t="s">
        <v>803</v>
      </c>
      <c r="D94" s="335">
        <v>60</v>
      </c>
      <c r="E94" s="323">
        <f t="shared" si="12"/>
        <v>62.099999999999994</v>
      </c>
      <c r="F94" s="323">
        <f t="shared" si="13"/>
        <v>64.58</v>
      </c>
      <c r="G94" s="170">
        <v>4</v>
      </c>
      <c r="I94" s="323">
        <f t="shared" si="14"/>
        <v>66.904880000000006</v>
      </c>
      <c r="J94" s="323">
        <f t="shared" si="9"/>
        <v>66.900000000000006</v>
      </c>
      <c r="K94" s="324">
        <f t="shared" si="10"/>
        <v>68.77</v>
      </c>
      <c r="L94" s="323">
        <f t="shared" si="11"/>
        <v>74.069999999999993</v>
      </c>
      <c r="M94" s="323">
        <f t="shared" si="15"/>
        <v>80.588160000000002</v>
      </c>
      <c r="N94" s="328">
        <f t="shared" si="16"/>
        <v>85.42</v>
      </c>
      <c r="O94" s="326">
        <f t="shared" si="17"/>
        <v>92.25</v>
      </c>
    </row>
    <row r="95" spans="1:15" x14ac:dyDescent="0.25">
      <c r="A95" s="292">
        <v>870020</v>
      </c>
      <c r="B95" s="292" t="s">
        <v>831</v>
      </c>
      <c r="C95" s="292" t="s">
        <v>803</v>
      </c>
      <c r="D95" s="335">
        <v>90</v>
      </c>
      <c r="E95" s="323">
        <f t="shared" si="12"/>
        <v>93.149999999999991</v>
      </c>
      <c r="F95" s="323">
        <f t="shared" si="13"/>
        <v>96.88</v>
      </c>
      <c r="G95" s="170">
        <v>4</v>
      </c>
      <c r="I95" s="323">
        <f t="shared" si="14"/>
        <v>100.36767999999999</v>
      </c>
      <c r="J95" s="323">
        <f t="shared" si="9"/>
        <v>100.37</v>
      </c>
      <c r="K95" s="324">
        <f t="shared" si="10"/>
        <v>103.18</v>
      </c>
      <c r="L95" s="323">
        <f t="shared" si="11"/>
        <v>111.12</v>
      </c>
      <c r="M95" s="323">
        <f t="shared" si="15"/>
        <v>120.89856000000002</v>
      </c>
      <c r="N95" s="328">
        <f t="shared" si="16"/>
        <v>128.15</v>
      </c>
      <c r="O95" s="326">
        <f t="shared" si="17"/>
        <v>138.4</v>
      </c>
    </row>
    <row r="96" spans="1:15" x14ac:dyDescent="0.25">
      <c r="A96" s="292">
        <v>870036</v>
      </c>
      <c r="B96" s="292" t="s">
        <v>820</v>
      </c>
      <c r="C96" s="292" t="s">
        <v>803</v>
      </c>
      <c r="D96" s="335">
        <v>120</v>
      </c>
      <c r="E96" s="323">
        <f t="shared" si="12"/>
        <v>124.19999999999999</v>
      </c>
      <c r="F96" s="323">
        <f t="shared" si="13"/>
        <v>129.16999999999999</v>
      </c>
      <c r="G96" s="170">
        <v>4</v>
      </c>
      <c r="I96" s="323">
        <f t="shared" si="14"/>
        <v>133.82012</v>
      </c>
      <c r="J96" s="323">
        <f t="shared" si="9"/>
        <v>133.82</v>
      </c>
      <c r="K96" s="324">
        <f t="shared" si="10"/>
        <v>137.57</v>
      </c>
      <c r="L96" s="323">
        <f t="shared" si="11"/>
        <v>148.16</v>
      </c>
      <c r="M96" s="323">
        <f t="shared" si="15"/>
        <v>161.19808</v>
      </c>
      <c r="N96" s="328">
        <f t="shared" si="16"/>
        <v>170.87</v>
      </c>
      <c r="O96" s="326">
        <f t="shared" si="17"/>
        <v>184.54</v>
      </c>
    </row>
    <row r="97" spans="1:15" x14ac:dyDescent="0.25">
      <c r="A97" s="292">
        <v>870001</v>
      </c>
      <c r="B97" s="292" t="s">
        <v>814</v>
      </c>
      <c r="C97" s="292" t="s">
        <v>804</v>
      </c>
      <c r="D97" s="335">
        <v>52</v>
      </c>
      <c r="E97" s="323">
        <f t="shared" si="12"/>
        <v>53.819999999999993</v>
      </c>
      <c r="F97" s="323">
        <f t="shared" si="13"/>
        <v>55.97</v>
      </c>
      <c r="G97" s="170">
        <v>4</v>
      </c>
      <c r="I97" s="323">
        <f t="shared" si="14"/>
        <v>57.984920000000002</v>
      </c>
      <c r="J97" s="323">
        <f t="shared" si="9"/>
        <v>57.98</v>
      </c>
      <c r="K97" s="328">
        <f t="shared" si="10"/>
        <v>59.6</v>
      </c>
      <c r="L97" s="323">
        <f t="shared" si="11"/>
        <v>64.19</v>
      </c>
      <c r="M97" s="323">
        <f t="shared" si="15"/>
        <v>69.838720000000009</v>
      </c>
      <c r="N97" s="328">
        <f t="shared" si="16"/>
        <v>74.03</v>
      </c>
      <c r="O97" s="326">
        <f t="shared" si="17"/>
        <v>79.95</v>
      </c>
    </row>
    <row r="98" spans="1:15" x14ac:dyDescent="0.25">
      <c r="A98" s="292">
        <v>870012</v>
      </c>
      <c r="B98" s="292" t="s">
        <v>816</v>
      </c>
      <c r="C98" s="292" t="s">
        <v>804</v>
      </c>
      <c r="D98" s="335">
        <v>60</v>
      </c>
      <c r="E98" s="323">
        <f t="shared" si="12"/>
        <v>62.099999999999994</v>
      </c>
      <c r="F98" s="323">
        <f t="shared" si="13"/>
        <v>64.58</v>
      </c>
      <c r="G98" s="170">
        <v>4</v>
      </c>
      <c r="I98" s="323">
        <f t="shared" si="14"/>
        <v>66.904880000000006</v>
      </c>
      <c r="J98" s="323">
        <f t="shared" si="9"/>
        <v>66.900000000000006</v>
      </c>
      <c r="K98" s="324">
        <f t="shared" si="10"/>
        <v>68.77</v>
      </c>
      <c r="L98" s="323">
        <f t="shared" si="11"/>
        <v>74.069999999999993</v>
      </c>
      <c r="M98" s="323">
        <f t="shared" si="15"/>
        <v>80.588160000000002</v>
      </c>
      <c r="N98" s="328">
        <f t="shared" si="16"/>
        <v>85.42</v>
      </c>
      <c r="O98" s="326">
        <f t="shared" si="17"/>
        <v>92.25</v>
      </c>
    </row>
    <row r="99" spans="1:15" x14ac:dyDescent="0.25">
      <c r="A99" s="292">
        <v>870010</v>
      </c>
      <c r="B99" s="292" t="s">
        <v>821</v>
      </c>
      <c r="C99" s="292" t="s">
        <v>804</v>
      </c>
      <c r="D99" s="335">
        <v>78</v>
      </c>
      <c r="E99" s="323">
        <f t="shared" si="12"/>
        <v>80.72999999999999</v>
      </c>
      <c r="F99" s="323">
        <f t="shared" si="13"/>
        <v>83.96</v>
      </c>
      <c r="G99" s="170">
        <v>4</v>
      </c>
      <c r="I99" s="323">
        <f t="shared" si="14"/>
        <v>86.982559999999992</v>
      </c>
      <c r="J99" s="323">
        <f t="shared" si="9"/>
        <v>86.98</v>
      </c>
      <c r="K99" s="324">
        <f t="shared" si="10"/>
        <v>89.42</v>
      </c>
      <c r="L99" s="323">
        <f t="shared" si="11"/>
        <v>96.31</v>
      </c>
      <c r="M99" s="323">
        <f t="shared" si="15"/>
        <v>104.78528000000001</v>
      </c>
      <c r="N99" s="328">
        <f t="shared" si="16"/>
        <v>111.07</v>
      </c>
      <c r="O99" s="326">
        <f t="shared" si="17"/>
        <v>119.96</v>
      </c>
    </row>
    <row r="100" spans="1:15" x14ac:dyDescent="0.25">
      <c r="A100" s="292">
        <v>870037</v>
      </c>
      <c r="B100" s="292" t="s">
        <v>823</v>
      </c>
      <c r="C100" s="292" t="s">
        <v>804</v>
      </c>
      <c r="D100" s="335">
        <v>82</v>
      </c>
      <c r="E100" s="323">
        <f t="shared" si="12"/>
        <v>84.86999999999999</v>
      </c>
      <c r="F100" s="323">
        <f t="shared" si="13"/>
        <v>88.26</v>
      </c>
      <c r="G100" s="170">
        <v>4</v>
      </c>
      <c r="I100" s="323">
        <f t="shared" si="14"/>
        <v>91.437360000000012</v>
      </c>
      <c r="J100" s="323">
        <f t="shared" si="9"/>
        <v>91.44</v>
      </c>
      <c r="K100" s="328">
        <f t="shared" si="10"/>
        <v>94</v>
      </c>
      <c r="L100" s="323">
        <f t="shared" si="11"/>
        <v>101.24</v>
      </c>
      <c r="M100" s="323">
        <f t="shared" si="15"/>
        <v>110.14912</v>
      </c>
      <c r="N100" s="328">
        <f t="shared" si="16"/>
        <v>116.76</v>
      </c>
      <c r="O100" s="326">
        <f t="shared" si="17"/>
        <v>126.1</v>
      </c>
    </row>
    <row r="101" spans="1:15" x14ac:dyDescent="0.25">
      <c r="A101" s="292">
        <v>870038</v>
      </c>
      <c r="B101" s="292" t="s">
        <v>820</v>
      </c>
      <c r="C101" s="292" t="s">
        <v>804</v>
      </c>
      <c r="D101" s="335">
        <v>116</v>
      </c>
      <c r="E101" s="323">
        <f t="shared" si="12"/>
        <v>120.05999999999999</v>
      </c>
      <c r="F101" s="323">
        <f t="shared" si="13"/>
        <v>124.86</v>
      </c>
      <c r="G101" s="170">
        <v>4</v>
      </c>
      <c r="I101" s="323">
        <f t="shared" si="14"/>
        <v>129.35496000000001</v>
      </c>
      <c r="J101" s="323">
        <f t="shared" si="9"/>
        <v>129.35</v>
      </c>
      <c r="K101" s="324">
        <f t="shared" si="10"/>
        <v>132.97</v>
      </c>
      <c r="L101" s="323">
        <f t="shared" si="11"/>
        <v>143.21</v>
      </c>
      <c r="M101" s="323">
        <f t="shared" si="15"/>
        <v>155.81248000000002</v>
      </c>
      <c r="N101" s="328">
        <f t="shared" si="16"/>
        <v>165.16</v>
      </c>
      <c r="O101" s="326">
        <f t="shared" si="17"/>
        <v>178.37</v>
      </c>
    </row>
    <row r="102" spans="1:15" x14ac:dyDescent="0.25">
      <c r="A102" s="292">
        <v>870039</v>
      </c>
      <c r="B102" s="292" t="s">
        <v>814</v>
      </c>
      <c r="C102" s="292" t="s">
        <v>805</v>
      </c>
      <c r="D102" s="335">
        <v>52</v>
      </c>
      <c r="E102" s="323">
        <f t="shared" si="12"/>
        <v>53.819999999999993</v>
      </c>
      <c r="F102" s="323">
        <f t="shared" si="13"/>
        <v>55.97</v>
      </c>
      <c r="G102" s="170">
        <v>4</v>
      </c>
      <c r="I102" s="323">
        <f t="shared" si="14"/>
        <v>57.984920000000002</v>
      </c>
      <c r="J102" s="323">
        <f t="shared" si="9"/>
        <v>57.98</v>
      </c>
      <c r="K102" s="328">
        <f t="shared" si="10"/>
        <v>59.6</v>
      </c>
      <c r="L102" s="323">
        <f t="shared" si="11"/>
        <v>64.19</v>
      </c>
      <c r="M102" s="323">
        <f t="shared" si="15"/>
        <v>69.838720000000009</v>
      </c>
      <c r="N102" s="328">
        <f t="shared" si="16"/>
        <v>74.03</v>
      </c>
      <c r="O102" s="326">
        <f t="shared" si="17"/>
        <v>79.95</v>
      </c>
    </row>
    <row r="103" spans="1:15" x14ac:dyDescent="0.25">
      <c r="A103" s="292">
        <v>870040</v>
      </c>
      <c r="B103" s="292" t="s">
        <v>815</v>
      </c>
      <c r="C103" s="292" t="s">
        <v>805</v>
      </c>
      <c r="D103" s="335">
        <v>56</v>
      </c>
      <c r="E103" s="323">
        <f t="shared" si="12"/>
        <v>57.959999999999994</v>
      </c>
      <c r="F103" s="323">
        <f t="shared" si="13"/>
        <v>60.28</v>
      </c>
      <c r="G103" s="170">
        <v>4</v>
      </c>
      <c r="I103" s="323">
        <f t="shared" si="14"/>
        <v>62.45008</v>
      </c>
      <c r="J103" s="323">
        <f t="shared" si="9"/>
        <v>62.45</v>
      </c>
      <c r="K103" s="328">
        <f t="shared" si="10"/>
        <v>64.2</v>
      </c>
      <c r="L103" s="323">
        <f t="shared" si="11"/>
        <v>69.14</v>
      </c>
      <c r="M103" s="323">
        <f t="shared" si="15"/>
        <v>75.224320000000006</v>
      </c>
      <c r="N103" s="328">
        <f t="shared" si="16"/>
        <v>79.739999999999995</v>
      </c>
      <c r="O103" s="326">
        <f t="shared" si="17"/>
        <v>86.12</v>
      </c>
    </row>
    <row r="104" spans="1:15" x14ac:dyDescent="0.25">
      <c r="A104" s="292">
        <v>870041</v>
      </c>
      <c r="B104" s="292" t="s">
        <v>816</v>
      </c>
      <c r="C104" s="292" t="s">
        <v>805</v>
      </c>
      <c r="D104" s="335">
        <v>60</v>
      </c>
      <c r="E104" s="323">
        <f t="shared" si="12"/>
        <v>62.099999999999994</v>
      </c>
      <c r="F104" s="323">
        <f t="shared" si="13"/>
        <v>64.58</v>
      </c>
      <c r="G104" s="170">
        <v>4</v>
      </c>
      <c r="I104" s="323">
        <f t="shared" si="14"/>
        <v>66.904880000000006</v>
      </c>
      <c r="J104" s="323">
        <f t="shared" si="9"/>
        <v>66.900000000000006</v>
      </c>
      <c r="K104" s="324">
        <f t="shared" si="10"/>
        <v>68.77</v>
      </c>
      <c r="L104" s="323">
        <f t="shared" si="11"/>
        <v>74.069999999999993</v>
      </c>
      <c r="M104" s="323">
        <f t="shared" si="15"/>
        <v>80.588160000000002</v>
      </c>
      <c r="N104" s="328">
        <f t="shared" si="16"/>
        <v>85.42</v>
      </c>
      <c r="O104" s="326">
        <f t="shared" si="17"/>
        <v>92.25</v>
      </c>
    </row>
    <row r="105" spans="1:15" x14ac:dyDescent="0.25">
      <c r="A105" s="292">
        <v>870013</v>
      </c>
      <c r="B105" s="292" t="s">
        <v>821</v>
      </c>
      <c r="C105" s="292" t="s">
        <v>805</v>
      </c>
      <c r="D105" s="335">
        <v>82</v>
      </c>
      <c r="E105" s="323">
        <f t="shared" si="12"/>
        <v>84.86999999999999</v>
      </c>
      <c r="F105" s="323">
        <f t="shared" si="13"/>
        <v>88.26</v>
      </c>
      <c r="G105" s="170">
        <v>4</v>
      </c>
      <c r="I105" s="323">
        <f t="shared" si="14"/>
        <v>91.437360000000012</v>
      </c>
      <c r="J105" s="323">
        <f t="shared" si="9"/>
        <v>91.44</v>
      </c>
      <c r="K105" s="328">
        <f t="shared" si="10"/>
        <v>94</v>
      </c>
      <c r="L105" s="323">
        <f t="shared" si="11"/>
        <v>101.24</v>
      </c>
      <c r="M105" s="323">
        <f t="shared" si="15"/>
        <v>110.14912</v>
      </c>
      <c r="N105" s="328">
        <f t="shared" si="16"/>
        <v>116.76</v>
      </c>
      <c r="O105" s="326">
        <f t="shared" si="17"/>
        <v>126.1</v>
      </c>
    </row>
    <row r="106" spans="1:15" x14ac:dyDescent="0.25">
      <c r="A106" s="292">
        <v>870042</v>
      </c>
      <c r="B106" s="292" t="s">
        <v>820</v>
      </c>
      <c r="C106" s="292" t="s">
        <v>805</v>
      </c>
      <c r="D106" s="335">
        <v>120</v>
      </c>
      <c r="E106" s="323">
        <f t="shared" si="12"/>
        <v>124.19999999999999</v>
      </c>
      <c r="F106" s="323">
        <f t="shared" si="13"/>
        <v>129.16999999999999</v>
      </c>
      <c r="G106" s="170">
        <v>4</v>
      </c>
      <c r="I106" s="323">
        <f t="shared" si="14"/>
        <v>133.82012</v>
      </c>
      <c r="J106" s="323">
        <f t="shared" si="9"/>
        <v>133.82</v>
      </c>
      <c r="K106" s="324">
        <f t="shared" si="10"/>
        <v>137.57</v>
      </c>
      <c r="L106" s="323">
        <f t="shared" si="11"/>
        <v>148.16</v>
      </c>
      <c r="M106" s="323">
        <f t="shared" si="15"/>
        <v>161.19808</v>
      </c>
      <c r="N106" s="328">
        <f t="shared" si="16"/>
        <v>170.87</v>
      </c>
      <c r="O106" s="326">
        <f t="shared" si="17"/>
        <v>184.54</v>
      </c>
    </row>
    <row r="107" spans="1:15" x14ac:dyDescent="0.25">
      <c r="A107" s="292">
        <v>870043</v>
      </c>
      <c r="B107" s="292" t="s">
        <v>832</v>
      </c>
      <c r="C107" s="292" t="s">
        <v>792</v>
      </c>
      <c r="D107" s="335">
        <v>58</v>
      </c>
      <c r="E107" s="323">
        <f t="shared" si="12"/>
        <v>60.029999999999994</v>
      </c>
      <c r="F107" s="323">
        <f t="shared" si="13"/>
        <v>62.43</v>
      </c>
      <c r="G107" s="170">
        <v>4</v>
      </c>
      <c r="I107" s="323">
        <f t="shared" si="14"/>
        <v>64.677480000000003</v>
      </c>
      <c r="J107" s="323">
        <f t="shared" si="9"/>
        <v>64.680000000000007</v>
      </c>
      <c r="K107" s="324">
        <f t="shared" si="10"/>
        <v>66.489999999999995</v>
      </c>
      <c r="L107" s="323">
        <f t="shared" si="11"/>
        <v>71.61</v>
      </c>
      <c r="M107" s="323">
        <f t="shared" si="15"/>
        <v>77.911680000000004</v>
      </c>
      <c r="N107" s="328">
        <f t="shared" si="16"/>
        <v>82.59</v>
      </c>
      <c r="O107" s="326">
        <f t="shared" si="17"/>
        <v>89.2</v>
      </c>
    </row>
    <row r="108" spans="1:15" x14ac:dyDescent="0.25">
      <c r="A108" s="292">
        <v>870044</v>
      </c>
      <c r="B108" s="292" t="s">
        <v>815</v>
      </c>
      <c r="C108" s="292" t="s">
        <v>792</v>
      </c>
      <c r="D108" s="335">
        <v>60</v>
      </c>
      <c r="E108" s="323">
        <f t="shared" si="12"/>
        <v>62.099999999999994</v>
      </c>
      <c r="F108" s="323">
        <f t="shared" si="13"/>
        <v>64.58</v>
      </c>
      <c r="G108" s="170">
        <v>4</v>
      </c>
      <c r="I108" s="323">
        <f t="shared" si="14"/>
        <v>66.904880000000006</v>
      </c>
      <c r="J108" s="323">
        <f t="shared" si="9"/>
        <v>66.900000000000006</v>
      </c>
      <c r="K108" s="324">
        <f t="shared" si="10"/>
        <v>68.77</v>
      </c>
      <c r="L108" s="323">
        <f t="shared" si="11"/>
        <v>74.069999999999993</v>
      </c>
      <c r="M108" s="323">
        <f t="shared" si="15"/>
        <v>80.588160000000002</v>
      </c>
      <c r="N108" s="328">
        <f t="shared" si="16"/>
        <v>85.42</v>
      </c>
      <c r="O108" s="326">
        <f t="shared" si="17"/>
        <v>92.25</v>
      </c>
    </row>
    <row r="109" spans="1:15" x14ac:dyDescent="0.25">
      <c r="A109" s="292">
        <v>870014</v>
      </c>
      <c r="B109" s="292" t="s">
        <v>833</v>
      </c>
      <c r="C109" s="292" t="s">
        <v>792</v>
      </c>
      <c r="D109" s="335">
        <v>112</v>
      </c>
      <c r="E109" s="323">
        <f t="shared" si="12"/>
        <v>115.91999999999999</v>
      </c>
      <c r="F109" s="323">
        <f t="shared" si="13"/>
        <v>120.56</v>
      </c>
      <c r="G109" s="170">
        <v>4</v>
      </c>
      <c r="I109" s="323">
        <f t="shared" si="14"/>
        <v>124.90016</v>
      </c>
      <c r="J109" s="323">
        <f t="shared" si="9"/>
        <v>124.9</v>
      </c>
      <c r="K109" s="328">
        <f t="shared" si="10"/>
        <v>128.4</v>
      </c>
      <c r="L109" s="323">
        <f t="shared" si="11"/>
        <v>138.29</v>
      </c>
      <c r="M109" s="323">
        <f t="shared" si="15"/>
        <v>150.45952</v>
      </c>
      <c r="N109" s="328">
        <f t="shared" si="16"/>
        <v>159.49</v>
      </c>
      <c r="O109" s="326">
        <f t="shared" si="17"/>
        <v>172.25</v>
      </c>
    </row>
    <row r="110" spans="1:15" x14ac:dyDescent="0.25">
      <c r="A110" s="292">
        <v>870045</v>
      </c>
      <c r="B110" s="292" t="s">
        <v>834</v>
      </c>
      <c r="C110" s="292" t="s">
        <v>792</v>
      </c>
      <c r="D110" s="335">
        <v>202</v>
      </c>
      <c r="E110" s="323">
        <f t="shared" si="12"/>
        <v>209.07</v>
      </c>
      <c r="F110" s="323">
        <f t="shared" si="13"/>
        <v>217.43</v>
      </c>
      <c r="G110" s="170">
        <v>4</v>
      </c>
      <c r="I110" s="323">
        <f t="shared" si="14"/>
        <v>225.25748000000002</v>
      </c>
      <c r="J110" s="323">
        <f t="shared" si="9"/>
        <v>225.26</v>
      </c>
      <c r="K110" s="324">
        <f t="shared" si="10"/>
        <v>231.57</v>
      </c>
      <c r="L110" s="323">
        <f t="shared" si="11"/>
        <v>249.4</v>
      </c>
      <c r="M110" s="323">
        <f t="shared" si="15"/>
        <v>271.34720000000004</v>
      </c>
      <c r="N110" s="328">
        <f t="shared" si="16"/>
        <v>287.63</v>
      </c>
      <c r="O110" s="326">
        <f t="shared" si="17"/>
        <v>310.64</v>
      </c>
    </row>
    <row r="111" spans="1:15" x14ac:dyDescent="0.25">
      <c r="A111" s="292">
        <v>870011</v>
      </c>
      <c r="B111" s="292" t="s">
        <v>814</v>
      </c>
      <c r="C111" s="292" t="s">
        <v>806</v>
      </c>
      <c r="D111" s="335">
        <v>56</v>
      </c>
      <c r="E111" s="323">
        <f t="shared" si="12"/>
        <v>57.959999999999994</v>
      </c>
      <c r="F111" s="323">
        <f t="shared" si="13"/>
        <v>60.28</v>
      </c>
      <c r="G111" s="170">
        <v>4</v>
      </c>
      <c r="I111" s="323">
        <f t="shared" si="14"/>
        <v>62.45008</v>
      </c>
      <c r="J111" s="323">
        <f t="shared" si="9"/>
        <v>62.45</v>
      </c>
      <c r="K111" s="328">
        <f t="shared" si="10"/>
        <v>64.2</v>
      </c>
      <c r="L111" s="323">
        <f t="shared" si="11"/>
        <v>69.14</v>
      </c>
      <c r="M111" s="323">
        <f t="shared" si="15"/>
        <v>75.224320000000006</v>
      </c>
      <c r="N111" s="328">
        <f t="shared" si="16"/>
        <v>79.739999999999995</v>
      </c>
      <c r="O111" s="326">
        <f t="shared" si="17"/>
        <v>86.12</v>
      </c>
    </row>
    <row r="112" spans="1:15" x14ac:dyDescent="0.25">
      <c r="A112" s="292">
        <v>870015</v>
      </c>
      <c r="B112" s="292" t="s">
        <v>815</v>
      </c>
      <c r="C112" s="292" t="s">
        <v>806</v>
      </c>
      <c r="D112" s="335">
        <v>58</v>
      </c>
      <c r="E112" s="323">
        <f t="shared" si="12"/>
        <v>60.029999999999994</v>
      </c>
      <c r="F112" s="323">
        <f t="shared" si="13"/>
        <v>62.43</v>
      </c>
      <c r="G112" s="170">
        <v>4</v>
      </c>
      <c r="I112" s="323">
        <f t="shared" si="14"/>
        <v>64.677480000000003</v>
      </c>
      <c r="J112" s="323">
        <f t="shared" si="9"/>
        <v>64.680000000000007</v>
      </c>
      <c r="K112" s="324">
        <f t="shared" si="10"/>
        <v>66.489999999999995</v>
      </c>
      <c r="L112" s="323">
        <f t="shared" si="11"/>
        <v>71.61</v>
      </c>
      <c r="M112" s="323">
        <f t="shared" si="15"/>
        <v>77.911680000000004</v>
      </c>
      <c r="N112" s="328">
        <f t="shared" si="16"/>
        <v>82.59</v>
      </c>
      <c r="O112" s="326">
        <f t="shared" si="17"/>
        <v>89.2</v>
      </c>
    </row>
    <row r="113" spans="1:15" x14ac:dyDescent="0.25">
      <c r="A113" s="292">
        <v>870006</v>
      </c>
      <c r="B113" s="292" t="s">
        <v>835</v>
      </c>
      <c r="C113" s="292" t="s">
        <v>806</v>
      </c>
      <c r="D113" s="335">
        <v>68</v>
      </c>
      <c r="E113" s="323">
        <f t="shared" si="12"/>
        <v>70.38</v>
      </c>
      <c r="F113" s="323">
        <f t="shared" si="13"/>
        <v>73.2</v>
      </c>
      <c r="G113" s="170">
        <v>4</v>
      </c>
      <c r="I113" s="323">
        <f t="shared" si="14"/>
        <v>75.8352</v>
      </c>
      <c r="J113" s="323">
        <f t="shared" si="9"/>
        <v>75.84</v>
      </c>
      <c r="K113" s="324">
        <f t="shared" si="10"/>
        <v>77.959999999999994</v>
      </c>
      <c r="L113" s="323">
        <f t="shared" si="11"/>
        <v>83.96</v>
      </c>
      <c r="M113" s="323">
        <f t="shared" si="15"/>
        <v>91.348479999999995</v>
      </c>
      <c r="N113" s="328">
        <f t="shared" si="16"/>
        <v>96.83</v>
      </c>
      <c r="O113" s="326">
        <f t="shared" si="17"/>
        <v>104.58</v>
      </c>
    </row>
    <row r="114" spans="1:15" x14ac:dyDescent="0.25">
      <c r="A114" s="292">
        <v>870004</v>
      </c>
      <c r="B114" s="292" t="s">
        <v>833</v>
      </c>
      <c r="C114" s="292" t="s">
        <v>806</v>
      </c>
      <c r="D114" s="335">
        <v>84</v>
      </c>
      <c r="E114" s="323">
        <f t="shared" si="12"/>
        <v>86.94</v>
      </c>
      <c r="F114" s="323">
        <f t="shared" si="13"/>
        <v>90.42</v>
      </c>
      <c r="G114" s="170">
        <v>4</v>
      </c>
      <c r="I114" s="323">
        <f t="shared" si="14"/>
        <v>93.675120000000007</v>
      </c>
      <c r="J114" s="323">
        <f t="shared" si="9"/>
        <v>93.68</v>
      </c>
      <c r="K114" s="328">
        <f t="shared" si="10"/>
        <v>96.3</v>
      </c>
      <c r="L114" s="323">
        <f t="shared" si="11"/>
        <v>103.72</v>
      </c>
      <c r="M114" s="323">
        <f t="shared" si="15"/>
        <v>112.84736000000001</v>
      </c>
      <c r="N114" s="328">
        <f t="shared" si="16"/>
        <v>119.62</v>
      </c>
      <c r="O114" s="326">
        <f t="shared" si="17"/>
        <v>129.19</v>
      </c>
    </row>
    <row r="115" spans="1:15" x14ac:dyDescent="0.25">
      <c r="A115" s="292">
        <v>870046</v>
      </c>
      <c r="B115" s="292" t="s">
        <v>836</v>
      </c>
      <c r="C115" s="292" t="s">
        <v>806</v>
      </c>
      <c r="D115" s="335">
        <v>88</v>
      </c>
      <c r="E115" s="323">
        <f t="shared" si="12"/>
        <v>91.08</v>
      </c>
      <c r="F115" s="323">
        <f t="shared" si="13"/>
        <v>94.72</v>
      </c>
      <c r="G115" s="170">
        <v>4</v>
      </c>
      <c r="I115" s="323">
        <f t="shared" si="14"/>
        <v>98.129919999999998</v>
      </c>
      <c r="J115" s="323">
        <f t="shared" si="9"/>
        <v>98.13</v>
      </c>
      <c r="K115" s="324">
        <f t="shared" si="10"/>
        <v>100.88</v>
      </c>
      <c r="L115" s="323">
        <f t="shared" si="11"/>
        <v>108.65</v>
      </c>
      <c r="M115" s="323">
        <f t="shared" si="15"/>
        <v>118.21120000000002</v>
      </c>
      <c r="N115" s="328">
        <f t="shared" si="16"/>
        <v>125.3</v>
      </c>
      <c r="O115" s="326">
        <f t="shared" si="17"/>
        <v>135.32</v>
      </c>
    </row>
    <row r="116" spans="1:15" x14ac:dyDescent="0.25">
      <c r="A116" s="292">
        <v>870047</v>
      </c>
      <c r="B116" s="292" t="s">
        <v>837</v>
      </c>
      <c r="C116" s="292" t="s">
        <v>806</v>
      </c>
      <c r="D116" s="335">
        <v>142</v>
      </c>
      <c r="E116" s="323">
        <f t="shared" si="12"/>
        <v>146.97</v>
      </c>
      <c r="F116" s="323">
        <f t="shared" si="13"/>
        <v>152.85</v>
      </c>
      <c r="G116" s="170">
        <v>4</v>
      </c>
      <c r="I116" s="323">
        <f t="shared" si="14"/>
        <v>158.3526</v>
      </c>
      <c r="J116" s="323">
        <f t="shared" si="9"/>
        <v>158.35</v>
      </c>
      <c r="K116" s="324">
        <f t="shared" si="10"/>
        <v>162.78</v>
      </c>
      <c r="L116" s="323">
        <f t="shared" si="11"/>
        <v>175.31</v>
      </c>
      <c r="M116" s="323">
        <f t="shared" si="15"/>
        <v>190.73728000000003</v>
      </c>
      <c r="N116" s="328">
        <f t="shared" si="16"/>
        <v>202.18</v>
      </c>
      <c r="O116" s="326">
        <f t="shared" si="17"/>
        <v>218.35</v>
      </c>
    </row>
    <row r="117" spans="1:15" x14ac:dyDescent="0.25">
      <c r="A117" s="292">
        <v>870048</v>
      </c>
      <c r="B117" s="292" t="s">
        <v>832</v>
      </c>
      <c r="C117" s="292" t="s">
        <v>807</v>
      </c>
      <c r="D117" s="335">
        <v>58</v>
      </c>
      <c r="E117" s="323">
        <f t="shared" si="12"/>
        <v>60.029999999999994</v>
      </c>
      <c r="F117" s="323">
        <f t="shared" si="13"/>
        <v>62.43</v>
      </c>
      <c r="G117" s="170">
        <v>4</v>
      </c>
      <c r="I117" s="323">
        <f t="shared" si="14"/>
        <v>64.677480000000003</v>
      </c>
      <c r="J117" s="323">
        <f t="shared" si="9"/>
        <v>64.680000000000007</v>
      </c>
      <c r="K117" s="324">
        <f t="shared" si="10"/>
        <v>66.489999999999995</v>
      </c>
      <c r="L117" s="323">
        <f t="shared" si="11"/>
        <v>71.61</v>
      </c>
      <c r="M117" s="323">
        <f t="shared" si="15"/>
        <v>77.911680000000004</v>
      </c>
      <c r="N117" s="328">
        <f t="shared" si="16"/>
        <v>82.59</v>
      </c>
      <c r="O117" s="326">
        <f t="shared" si="17"/>
        <v>89.2</v>
      </c>
    </row>
    <row r="118" spans="1:15" x14ac:dyDescent="0.25">
      <c r="A118" s="292">
        <v>870016</v>
      </c>
      <c r="B118" s="292" t="s">
        <v>816</v>
      </c>
      <c r="C118" s="292" t="s">
        <v>807</v>
      </c>
      <c r="D118" s="335">
        <v>64</v>
      </c>
      <c r="E118" s="323">
        <f t="shared" si="12"/>
        <v>66.239999999999995</v>
      </c>
      <c r="F118" s="323">
        <f t="shared" si="13"/>
        <v>68.89</v>
      </c>
      <c r="G118" s="170">
        <v>4</v>
      </c>
      <c r="I118" s="323">
        <f t="shared" si="14"/>
        <v>71.370040000000003</v>
      </c>
      <c r="J118" s="323">
        <f t="shared" si="9"/>
        <v>71.37</v>
      </c>
      <c r="K118" s="324">
        <f t="shared" si="10"/>
        <v>73.37</v>
      </c>
      <c r="L118" s="323">
        <f t="shared" si="11"/>
        <v>79.02</v>
      </c>
      <c r="M118" s="323">
        <f t="shared" si="15"/>
        <v>85.973759999999999</v>
      </c>
      <c r="N118" s="328">
        <f t="shared" si="16"/>
        <v>91.13</v>
      </c>
      <c r="O118" s="326">
        <f t="shared" si="17"/>
        <v>98.42</v>
      </c>
    </row>
    <row r="119" spans="1:15" x14ac:dyDescent="0.25">
      <c r="A119" s="292">
        <v>870017</v>
      </c>
      <c r="B119" s="292" t="s">
        <v>821</v>
      </c>
      <c r="C119" s="292" t="s">
        <v>807</v>
      </c>
      <c r="D119" s="335">
        <v>80</v>
      </c>
      <c r="E119" s="323">
        <f t="shared" si="12"/>
        <v>82.8</v>
      </c>
      <c r="F119" s="323">
        <f t="shared" si="13"/>
        <v>86.11</v>
      </c>
      <c r="G119" s="170">
        <v>4</v>
      </c>
      <c r="I119" s="323">
        <f t="shared" si="14"/>
        <v>89.209959999999995</v>
      </c>
      <c r="J119" s="323">
        <f t="shared" si="9"/>
        <v>89.21</v>
      </c>
      <c r="K119" s="324">
        <f t="shared" si="10"/>
        <v>91.71</v>
      </c>
      <c r="L119" s="323">
        <f t="shared" si="11"/>
        <v>98.77</v>
      </c>
      <c r="M119" s="323">
        <f t="shared" si="15"/>
        <v>107.46176</v>
      </c>
      <c r="N119" s="328">
        <f t="shared" si="16"/>
        <v>113.91</v>
      </c>
      <c r="O119" s="326">
        <f t="shared" si="17"/>
        <v>123.02</v>
      </c>
    </row>
    <row r="120" spans="1:15" x14ac:dyDescent="0.25">
      <c r="A120" s="292">
        <v>870049</v>
      </c>
      <c r="B120" s="292" t="s">
        <v>820</v>
      </c>
      <c r="C120" s="292" t="s">
        <v>807</v>
      </c>
      <c r="D120" s="335">
        <v>120</v>
      </c>
      <c r="E120" s="323">
        <f t="shared" si="12"/>
        <v>124.19999999999999</v>
      </c>
      <c r="F120" s="323">
        <f t="shared" si="13"/>
        <v>129.16999999999999</v>
      </c>
      <c r="G120" s="170">
        <v>4</v>
      </c>
      <c r="I120" s="323">
        <f t="shared" si="14"/>
        <v>133.82012</v>
      </c>
      <c r="J120" s="323">
        <f t="shared" si="9"/>
        <v>133.82</v>
      </c>
      <c r="K120" s="324">
        <f t="shared" si="10"/>
        <v>137.57</v>
      </c>
      <c r="L120" s="323">
        <f t="shared" si="11"/>
        <v>148.16</v>
      </c>
      <c r="M120" s="323">
        <f t="shared" si="15"/>
        <v>161.19808</v>
      </c>
      <c r="N120" s="328">
        <f t="shared" si="16"/>
        <v>170.87</v>
      </c>
      <c r="O120" s="326">
        <f t="shared" si="17"/>
        <v>184.54</v>
      </c>
    </row>
    <row r="121" spans="1:15" x14ac:dyDescent="0.25">
      <c r="G121" s="290"/>
      <c r="H121" s="290"/>
    </row>
    <row r="122" spans="1:15" x14ac:dyDescent="0.25">
      <c r="G122" s="290"/>
      <c r="H122" s="290"/>
    </row>
    <row r="123" spans="1:15" x14ac:dyDescent="0.25">
      <c r="G123" s="290"/>
      <c r="H123" s="290"/>
    </row>
    <row r="124" spans="1:15" x14ac:dyDescent="0.25">
      <c r="G124" s="290"/>
      <c r="H124" s="290"/>
    </row>
    <row r="125" spans="1:15" x14ac:dyDescent="0.25">
      <c r="G125" s="290"/>
      <c r="H125" s="290"/>
    </row>
    <row r="126" spans="1:15" x14ac:dyDescent="0.25">
      <c r="G126" s="290"/>
      <c r="H126" s="290"/>
    </row>
    <row r="127" spans="1:15" x14ac:dyDescent="0.25">
      <c r="G127" s="290"/>
      <c r="H127" s="290"/>
    </row>
    <row r="128" spans="1:15" x14ac:dyDescent="0.25">
      <c r="G128" s="290"/>
      <c r="H128" s="290"/>
    </row>
    <row r="129" spans="7:8" x14ac:dyDescent="0.25">
      <c r="G129" s="290"/>
      <c r="H129" s="290"/>
    </row>
    <row r="130" spans="7:8" x14ac:dyDescent="0.25">
      <c r="G130" s="290"/>
      <c r="H130" s="290"/>
    </row>
    <row r="131" spans="7:8" x14ac:dyDescent="0.25">
      <c r="G131" s="290"/>
      <c r="H131" s="290"/>
    </row>
    <row r="132" spans="7:8" x14ac:dyDescent="0.25">
      <c r="G132" s="290"/>
      <c r="H132" s="290"/>
    </row>
    <row r="133" spans="7:8" x14ac:dyDescent="0.25">
      <c r="G133" s="290"/>
      <c r="H133" s="290"/>
    </row>
    <row r="134" spans="7:8" x14ac:dyDescent="0.25">
      <c r="G134" s="290"/>
      <c r="H134" s="290"/>
    </row>
    <row r="135" spans="7:8" x14ac:dyDescent="0.25">
      <c r="G135" s="290"/>
      <c r="H135" s="290"/>
    </row>
    <row r="136" spans="7:8" x14ac:dyDescent="0.25">
      <c r="G136" s="290"/>
      <c r="H136" s="290"/>
    </row>
    <row r="137" spans="7:8" x14ac:dyDescent="0.25">
      <c r="G137" s="290"/>
      <c r="H137" s="290"/>
    </row>
    <row r="138" spans="7:8" x14ac:dyDescent="0.25">
      <c r="G138" s="290"/>
      <c r="H138" s="290"/>
    </row>
    <row r="139" spans="7:8" x14ac:dyDescent="0.25">
      <c r="G139" s="290"/>
      <c r="H139" s="290"/>
    </row>
    <row r="140" spans="7:8" x14ac:dyDescent="0.25">
      <c r="G140" s="290"/>
      <c r="H140" s="290"/>
    </row>
    <row r="141" spans="7:8" x14ac:dyDescent="0.25">
      <c r="G141" s="290"/>
      <c r="H141" s="290"/>
    </row>
    <row r="142" spans="7:8" x14ac:dyDescent="0.25">
      <c r="G142" s="290"/>
      <c r="H142" s="290"/>
    </row>
    <row r="143" spans="7:8" x14ac:dyDescent="0.25">
      <c r="G143" s="290"/>
      <c r="H143" s="290"/>
    </row>
    <row r="144" spans="7:8" x14ac:dyDescent="0.25">
      <c r="G144" s="290"/>
      <c r="H144" s="290"/>
    </row>
    <row r="145" spans="7:8" x14ac:dyDescent="0.25">
      <c r="G145" s="290"/>
      <c r="H145" s="290"/>
    </row>
    <row r="146" spans="7:8" x14ac:dyDescent="0.25">
      <c r="G146" s="290"/>
      <c r="H146" s="290"/>
    </row>
    <row r="147" spans="7:8" x14ac:dyDescent="0.25">
      <c r="G147" s="290"/>
      <c r="H147" s="290"/>
    </row>
    <row r="148" spans="7:8" x14ac:dyDescent="0.25">
      <c r="G148" s="290"/>
      <c r="H148" s="290"/>
    </row>
    <row r="149" spans="7:8" x14ac:dyDescent="0.25">
      <c r="G149" s="290"/>
      <c r="H149" s="290"/>
    </row>
    <row r="150" spans="7:8" x14ac:dyDescent="0.25">
      <c r="G150" s="290"/>
      <c r="H150" s="290"/>
    </row>
    <row r="151" spans="7:8" x14ac:dyDescent="0.25">
      <c r="G151" s="290"/>
      <c r="H151" s="290"/>
    </row>
    <row r="152" spans="7:8" x14ac:dyDescent="0.25">
      <c r="G152" s="290"/>
      <c r="H152" s="290"/>
    </row>
    <row r="153" spans="7:8" x14ac:dyDescent="0.25">
      <c r="G153" s="290"/>
      <c r="H153" s="290"/>
    </row>
    <row r="154" spans="7:8" x14ac:dyDescent="0.25">
      <c r="G154" s="290"/>
      <c r="H154" s="290"/>
    </row>
    <row r="155" spans="7:8" x14ac:dyDescent="0.25">
      <c r="G155" s="290"/>
      <c r="H155" s="290"/>
    </row>
    <row r="156" spans="7:8" x14ac:dyDescent="0.25">
      <c r="G156" s="290"/>
      <c r="H156" s="290"/>
    </row>
    <row r="157" spans="7:8" x14ac:dyDescent="0.25">
      <c r="G157" s="290"/>
      <c r="H157" s="290"/>
    </row>
    <row r="158" spans="7:8" x14ac:dyDescent="0.25">
      <c r="G158" s="290"/>
      <c r="H158" s="290"/>
    </row>
    <row r="159" spans="7:8" x14ac:dyDescent="0.25">
      <c r="G159" s="290"/>
      <c r="H159" s="290"/>
    </row>
    <row r="160" spans="7:8" x14ac:dyDescent="0.25">
      <c r="G160" s="290"/>
      <c r="H160" s="290"/>
    </row>
    <row r="161" spans="7:8" x14ac:dyDescent="0.25">
      <c r="G161" s="290"/>
      <c r="H161" s="290"/>
    </row>
    <row r="162" spans="7:8" x14ac:dyDescent="0.25">
      <c r="G162" s="290"/>
      <c r="H162" s="290"/>
    </row>
    <row r="163" spans="7:8" x14ac:dyDescent="0.25">
      <c r="G163" s="290"/>
      <c r="H163" s="290"/>
    </row>
    <row r="164" spans="7:8" x14ac:dyDescent="0.25">
      <c r="G164" s="290"/>
      <c r="H164" s="290"/>
    </row>
    <row r="165" spans="7:8" x14ac:dyDescent="0.25">
      <c r="G165" s="290"/>
      <c r="H165" s="290"/>
    </row>
    <row r="166" spans="7:8" x14ac:dyDescent="0.25">
      <c r="G166" s="290"/>
      <c r="H166" s="290"/>
    </row>
    <row r="167" spans="7:8" x14ac:dyDescent="0.25">
      <c r="G167" s="290"/>
      <c r="H167" s="290"/>
    </row>
    <row r="168" spans="7:8" x14ac:dyDescent="0.25">
      <c r="G168" s="290"/>
      <c r="H168" s="290"/>
    </row>
    <row r="169" spans="7:8" x14ac:dyDescent="0.25">
      <c r="G169" s="290"/>
      <c r="H169" s="290"/>
    </row>
    <row r="170" spans="7:8" x14ac:dyDescent="0.25">
      <c r="G170" s="290"/>
      <c r="H170" s="290"/>
    </row>
    <row r="171" spans="7:8" x14ac:dyDescent="0.25">
      <c r="G171" s="290"/>
      <c r="H171" s="290"/>
    </row>
    <row r="172" spans="7:8" x14ac:dyDescent="0.25">
      <c r="G172" s="290"/>
      <c r="H172" s="290"/>
    </row>
    <row r="173" spans="7:8" x14ac:dyDescent="0.25">
      <c r="G173" s="290"/>
      <c r="H173" s="290"/>
    </row>
    <row r="174" spans="7:8" x14ac:dyDescent="0.25">
      <c r="G174" s="290"/>
      <c r="H174" s="290"/>
    </row>
    <row r="175" spans="7:8" x14ac:dyDescent="0.25">
      <c r="G175" s="290"/>
      <c r="H175" s="290"/>
    </row>
    <row r="176" spans="7:8" x14ac:dyDescent="0.25">
      <c r="G176" s="290"/>
      <c r="H176" s="290"/>
    </row>
    <row r="177" spans="7:8" x14ac:dyDescent="0.25">
      <c r="G177" s="290"/>
      <c r="H177" s="290"/>
    </row>
    <row r="178" spans="7:8" x14ac:dyDescent="0.25">
      <c r="G178" s="290"/>
      <c r="H178" s="290"/>
    </row>
    <row r="179" spans="7:8" x14ac:dyDescent="0.25">
      <c r="G179" s="290"/>
      <c r="H179" s="290"/>
    </row>
    <row r="180" spans="7:8" x14ac:dyDescent="0.25">
      <c r="G180" s="290"/>
      <c r="H180" s="290"/>
    </row>
    <row r="181" spans="7:8" x14ac:dyDescent="0.25">
      <c r="G181" s="290"/>
      <c r="H181" s="290"/>
    </row>
    <row r="182" spans="7:8" x14ac:dyDescent="0.25">
      <c r="G182" s="290"/>
      <c r="H182" s="290"/>
    </row>
    <row r="183" spans="7:8" x14ac:dyDescent="0.25">
      <c r="G183" s="290"/>
      <c r="H183" s="290"/>
    </row>
    <row r="184" spans="7:8" x14ac:dyDescent="0.25">
      <c r="G184" s="290"/>
      <c r="H184" s="290"/>
    </row>
    <row r="185" spans="7:8" x14ac:dyDescent="0.25">
      <c r="G185" s="290"/>
      <c r="H185" s="290"/>
    </row>
    <row r="186" spans="7:8" x14ac:dyDescent="0.25">
      <c r="G186" s="290"/>
      <c r="H186" s="290"/>
    </row>
    <row r="187" spans="7:8" x14ac:dyDescent="0.25">
      <c r="G187" s="290"/>
      <c r="H187" s="290"/>
    </row>
    <row r="188" spans="7:8" x14ac:dyDescent="0.25">
      <c r="G188" s="290"/>
      <c r="H188" s="290"/>
    </row>
    <row r="189" spans="7:8" x14ac:dyDescent="0.25">
      <c r="G189" s="290"/>
      <c r="H189" s="290"/>
    </row>
    <row r="190" spans="7:8" x14ac:dyDescent="0.25">
      <c r="G190" s="290"/>
      <c r="H190" s="290"/>
    </row>
    <row r="191" spans="7:8" x14ac:dyDescent="0.25">
      <c r="G191" s="290"/>
      <c r="H191" s="290"/>
    </row>
    <row r="192" spans="7:8" x14ac:dyDescent="0.25">
      <c r="G192" s="290"/>
      <c r="H192" s="290"/>
    </row>
    <row r="193" spans="7:8" x14ac:dyDescent="0.25">
      <c r="G193" s="290"/>
      <c r="H193" s="290"/>
    </row>
    <row r="194" spans="7:8" x14ac:dyDescent="0.25">
      <c r="G194" s="290"/>
      <c r="H194" s="290"/>
    </row>
    <row r="195" spans="7:8" x14ac:dyDescent="0.25">
      <c r="G195" s="290"/>
      <c r="H195" s="290"/>
    </row>
    <row r="196" spans="7:8" x14ac:dyDescent="0.25">
      <c r="G196" s="290"/>
      <c r="H196" s="290"/>
    </row>
    <row r="197" spans="7:8" x14ac:dyDescent="0.25">
      <c r="G197" s="290"/>
      <c r="H197" s="290"/>
    </row>
    <row r="198" spans="7:8" x14ac:dyDescent="0.25">
      <c r="G198" s="290"/>
      <c r="H198" s="290"/>
    </row>
    <row r="199" spans="7:8" x14ac:dyDescent="0.25">
      <c r="G199" s="290"/>
      <c r="H199" s="290"/>
    </row>
    <row r="200" spans="7:8" x14ac:dyDescent="0.25">
      <c r="G200" s="290"/>
      <c r="H200" s="290"/>
    </row>
    <row r="201" spans="7:8" x14ac:dyDescent="0.25">
      <c r="G201" s="290"/>
      <c r="H201" s="290"/>
    </row>
    <row r="202" spans="7:8" x14ac:dyDescent="0.25">
      <c r="G202" s="290"/>
      <c r="H202" s="290"/>
    </row>
    <row r="203" spans="7:8" x14ac:dyDescent="0.25">
      <c r="G203" s="290"/>
      <c r="H203" s="290"/>
    </row>
    <row r="204" spans="7:8" x14ac:dyDescent="0.25">
      <c r="G204" s="290"/>
      <c r="H204" s="290"/>
    </row>
    <row r="205" spans="7:8" x14ac:dyDescent="0.25">
      <c r="G205" s="290"/>
      <c r="H205" s="290"/>
    </row>
    <row r="206" spans="7:8" x14ac:dyDescent="0.25">
      <c r="G206" s="290"/>
      <c r="H206" s="290"/>
    </row>
    <row r="207" spans="7:8" x14ac:dyDescent="0.25">
      <c r="G207" s="290"/>
      <c r="H207" s="290"/>
    </row>
    <row r="208" spans="7:8" x14ac:dyDescent="0.25">
      <c r="G208" s="290"/>
      <c r="H208" s="290"/>
    </row>
    <row r="209" spans="7:8" x14ac:dyDescent="0.25">
      <c r="G209" s="290"/>
      <c r="H209" s="290"/>
    </row>
    <row r="210" spans="7:8" x14ac:dyDescent="0.25">
      <c r="G210" s="290"/>
      <c r="H210" s="290"/>
    </row>
    <row r="211" spans="7:8" x14ac:dyDescent="0.25">
      <c r="G211" s="290"/>
      <c r="H211" s="290"/>
    </row>
    <row r="212" spans="7:8" x14ac:dyDescent="0.25">
      <c r="G212" s="290"/>
      <c r="H212" s="290"/>
    </row>
    <row r="213" spans="7:8" x14ac:dyDescent="0.25">
      <c r="G213" s="290"/>
      <c r="H213" s="290"/>
    </row>
    <row r="214" spans="7:8" x14ac:dyDescent="0.25">
      <c r="G214" s="290"/>
      <c r="H214" s="290"/>
    </row>
    <row r="215" spans="7:8" x14ac:dyDescent="0.25">
      <c r="G215" s="290"/>
      <c r="H215" s="290"/>
    </row>
    <row r="216" spans="7:8" x14ac:dyDescent="0.25">
      <c r="G216" s="290"/>
      <c r="H216" s="290"/>
    </row>
    <row r="217" spans="7:8" x14ac:dyDescent="0.25">
      <c r="G217" s="290"/>
      <c r="H217" s="290"/>
    </row>
    <row r="218" spans="7:8" x14ac:dyDescent="0.25">
      <c r="G218" s="290"/>
      <c r="H218" s="290"/>
    </row>
    <row r="219" spans="7:8" x14ac:dyDescent="0.25">
      <c r="G219" s="290"/>
      <c r="H219" s="290"/>
    </row>
    <row r="220" spans="7:8" x14ac:dyDescent="0.25">
      <c r="G220" s="290"/>
      <c r="H220" s="290"/>
    </row>
    <row r="221" spans="7:8" x14ac:dyDescent="0.25">
      <c r="G221" s="290"/>
      <c r="H221" s="290"/>
    </row>
    <row r="222" spans="7:8" x14ac:dyDescent="0.25">
      <c r="G222" s="290"/>
      <c r="H222" s="290"/>
    </row>
    <row r="223" spans="7:8" x14ac:dyDescent="0.25">
      <c r="G223" s="290"/>
      <c r="H223" s="290"/>
    </row>
    <row r="224" spans="7:8" x14ac:dyDescent="0.25">
      <c r="G224" s="290"/>
      <c r="H224" s="290"/>
    </row>
    <row r="225" spans="7:8" x14ac:dyDescent="0.25">
      <c r="G225" s="290"/>
      <c r="H225" s="290"/>
    </row>
    <row r="226" spans="7:8" x14ac:dyDescent="0.25">
      <c r="G226" s="290"/>
      <c r="H226" s="290"/>
    </row>
    <row r="227" spans="7:8" x14ac:dyDescent="0.25">
      <c r="G227" s="290"/>
      <c r="H227" s="290"/>
    </row>
    <row r="228" spans="7:8" x14ac:dyDescent="0.25">
      <c r="G228" s="290"/>
      <c r="H228" s="290"/>
    </row>
    <row r="229" spans="7:8" x14ac:dyDescent="0.25">
      <c r="G229" s="290"/>
      <c r="H229" s="290"/>
    </row>
    <row r="230" spans="7:8" x14ac:dyDescent="0.25">
      <c r="G230" s="290"/>
      <c r="H230" s="290"/>
    </row>
    <row r="231" spans="7:8" x14ac:dyDescent="0.25">
      <c r="G231" s="290"/>
      <c r="H231" s="290"/>
    </row>
    <row r="232" spans="7:8" x14ac:dyDescent="0.25">
      <c r="G232" s="290"/>
      <c r="H232" s="290"/>
    </row>
    <row r="233" spans="7:8" x14ac:dyDescent="0.25">
      <c r="G233" s="290"/>
      <c r="H233" s="290"/>
    </row>
    <row r="234" spans="7:8" x14ac:dyDescent="0.25">
      <c r="G234" s="290"/>
      <c r="H234" s="290"/>
    </row>
    <row r="235" spans="7:8" x14ac:dyDescent="0.25">
      <c r="G235" s="290"/>
      <c r="H235" s="290"/>
    </row>
    <row r="236" spans="7:8" x14ac:dyDescent="0.25">
      <c r="G236" s="290"/>
      <c r="H236" s="290"/>
    </row>
    <row r="237" spans="7:8" x14ac:dyDescent="0.25">
      <c r="G237" s="290"/>
      <c r="H237" s="290"/>
    </row>
    <row r="238" spans="7:8" x14ac:dyDescent="0.25">
      <c r="G238" s="290"/>
      <c r="H238" s="290"/>
    </row>
    <row r="239" spans="7:8" x14ac:dyDescent="0.25">
      <c r="G239" s="290"/>
      <c r="H239" s="290"/>
    </row>
    <row r="240" spans="7:8" x14ac:dyDescent="0.25">
      <c r="G240" s="290"/>
      <c r="H240" s="290"/>
    </row>
    <row r="241" spans="7:8" x14ac:dyDescent="0.25">
      <c r="G241" s="290"/>
      <c r="H241" s="290"/>
    </row>
    <row r="242" spans="7:8" x14ac:dyDescent="0.25">
      <c r="G242" s="290"/>
      <c r="H242" s="290"/>
    </row>
    <row r="243" spans="7:8" x14ac:dyDescent="0.25">
      <c r="G243" s="290"/>
      <c r="H243" s="290"/>
    </row>
    <row r="244" spans="7:8" x14ac:dyDescent="0.25">
      <c r="G244" s="290"/>
      <c r="H244" s="290"/>
    </row>
    <row r="245" spans="7:8" x14ac:dyDescent="0.25">
      <c r="G245" s="290"/>
      <c r="H245" s="290"/>
    </row>
    <row r="246" spans="7:8" x14ac:dyDescent="0.25">
      <c r="G246" s="290"/>
      <c r="H246" s="290"/>
    </row>
    <row r="247" spans="7:8" x14ac:dyDescent="0.25">
      <c r="G247" s="290"/>
      <c r="H247" s="290"/>
    </row>
    <row r="248" spans="7:8" x14ac:dyDescent="0.25">
      <c r="G248" s="290"/>
      <c r="H248" s="290"/>
    </row>
    <row r="249" spans="7:8" x14ac:dyDescent="0.25">
      <c r="G249" s="290"/>
      <c r="H249" s="290"/>
    </row>
    <row r="250" spans="7:8" x14ac:dyDescent="0.25">
      <c r="G250" s="290"/>
      <c r="H250" s="290"/>
    </row>
    <row r="251" spans="7:8" x14ac:dyDescent="0.25">
      <c r="G251" s="290"/>
      <c r="H251" s="290"/>
    </row>
    <row r="252" spans="7:8" x14ac:dyDescent="0.25">
      <c r="G252" s="290"/>
      <c r="H252" s="290"/>
    </row>
    <row r="253" spans="7:8" x14ac:dyDescent="0.25">
      <c r="G253" s="290"/>
      <c r="H253" s="290"/>
    </row>
    <row r="254" spans="7:8" x14ac:dyDescent="0.25">
      <c r="G254" s="290"/>
      <c r="H254" s="290"/>
    </row>
    <row r="255" spans="7:8" x14ac:dyDescent="0.25">
      <c r="G255" s="290"/>
      <c r="H255" s="290"/>
    </row>
    <row r="256" spans="7:8" x14ac:dyDescent="0.25">
      <c r="G256" s="290"/>
      <c r="H256" s="290"/>
    </row>
    <row r="257" spans="7:8" x14ac:dyDescent="0.25">
      <c r="G257" s="290"/>
      <c r="H257" s="290"/>
    </row>
    <row r="258" spans="7:8" x14ac:dyDescent="0.25">
      <c r="G258" s="290"/>
      <c r="H258" s="290"/>
    </row>
    <row r="259" spans="7:8" x14ac:dyDescent="0.25">
      <c r="G259" s="290"/>
      <c r="H259" s="290"/>
    </row>
    <row r="260" spans="7:8" x14ac:dyDescent="0.25">
      <c r="G260" s="290"/>
      <c r="H260" s="290"/>
    </row>
    <row r="261" spans="7:8" x14ac:dyDescent="0.25">
      <c r="G261" s="290"/>
      <c r="H261" s="290"/>
    </row>
    <row r="262" spans="7:8" x14ac:dyDescent="0.25">
      <c r="G262" s="290"/>
      <c r="H262" s="290"/>
    </row>
    <row r="263" spans="7:8" x14ac:dyDescent="0.25">
      <c r="G263" s="290"/>
      <c r="H263" s="290"/>
    </row>
    <row r="264" spans="7:8" x14ac:dyDescent="0.25">
      <c r="G264" s="290"/>
      <c r="H264" s="290"/>
    </row>
    <row r="265" spans="7:8" x14ac:dyDescent="0.25">
      <c r="G265" s="290"/>
      <c r="H265" s="290"/>
    </row>
    <row r="266" spans="7:8" x14ac:dyDescent="0.25">
      <c r="G266" s="290"/>
      <c r="H266" s="290"/>
    </row>
    <row r="267" spans="7:8" x14ac:dyDescent="0.25">
      <c r="G267" s="290"/>
      <c r="H267" s="290"/>
    </row>
    <row r="268" spans="7:8" x14ac:dyDescent="0.25">
      <c r="G268" s="290"/>
      <c r="H268" s="290"/>
    </row>
    <row r="269" spans="7:8" x14ac:dyDescent="0.25">
      <c r="G269" s="290"/>
      <c r="H269" s="290"/>
    </row>
    <row r="270" spans="7:8" x14ac:dyDescent="0.25">
      <c r="G270" s="290"/>
      <c r="H270" s="290"/>
    </row>
    <row r="271" spans="7:8" x14ac:dyDescent="0.25">
      <c r="G271" s="290"/>
      <c r="H271" s="290"/>
    </row>
    <row r="272" spans="7:8" x14ac:dyDescent="0.25">
      <c r="G272" s="290"/>
      <c r="H272" s="290"/>
    </row>
    <row r="273" spans="7:8" x14ac:dyDescent="0.25">
      <c r="G273" s="290"/>
      <c r="H273" s="290"/>
    </row>
    <row r="274" spans="7:8" x14ac:dyDescent="0.25">
      <c r="G274" s="290"/>
      <c r="H274" s="290"/>
    </row>
    <row r="275" spans="7:8" x14ac:dyDescent="0.25">
      <c r="G275" s="290"/>
      <c r="H275" s="290"/>
    </row>
    <row r="276" spans="7:8" x14ac:dyDescent="0.25">
      <c r="G276" s="290"/>
      <c r="H276" s="290"/>
    </row>
    <row r="277" spans="7:8" x14ac:dyDescent="0.25">
      <c r="G277" s="290"/>
      <c r="H277" s="290"/>
    </row>
    <row r="278" spans="7:8" x14ac:dyDescent="0.25">
      <c r="G278" s="290"/>
      <c r="H278" s="290"/>
    </row>
    <row r="279" spans="7:8" x14ac:dyDescent="0.25">
      <c r="G279" s="290"/>
      <c r="H279" s="290"/>
    </row>
    <row r="280" spans="7:8" x14ac:dyDescent="0.25">
      <c r="G280" s="290"/>
      <c r="H280" s="290"/>
    </row>
    <row r="281" spans="7:8" x14ac:dyDescent="0.25">
      <c r="G281" s="290"/>
      <c r="H281" s="290"/>
    </row>
    <row r="282" spans="7:8" x14ac:dyDescent="0.25">
      <c r="G282" s="290"/>
      <c r="H282" s="290"/>
    </row>
    <row r="283" spans="7:8" x14ac:dyDescent="0.25">
      <c r="G283" s="290"/>
      <c r="H283" s="290"/>
    </row>
    <row r="284" spans="7:8" x14ac:dyDescent="0.25">
      <c r="G284" s="290"/>
      <c r="H284" s="290"/>
    </row>
    <row r="285" spans="7:8" x14ac:dyDescent="0.25">
      <c r="G285" s="290"/>
      <c r="H285" s="290"/>
    </row>
    <row r="286" spans="7:8" x14ac:dyDescent="0.25">
      <c r="G286" s="290"/>
      <c r="H286" s="290"/>
    </row>
    <row r="287" spans="7:8" x14ac:dyDescent="0.25">
      <c r="G287" s="290"/>
      <c r="H287" s="290"/>
    </row>
    <row r="288" spans="7:8" x14ac:dyDescent="0.25">
      <c r="G288" s="290"/>
      <c r="H288" s="290"/>
    </row>
    <row r="289" spans="7:8" x14ac:dyDescent="0.25">
      <c r="G289" s="290"/>
      <c r="H289" s="290"/>
    </row>
    <row r="290" spans="7:8" x14ac:dyDescent="0.25">
      <c r="G290" s="290"/>
      <c r="H290" s="290"/>
    </row>
    <row r="291" spans="7:8" x14ac:dyDescent="0.25">
      <c r="G291" s="290"/>
      <c r="H291" s="290"/>
    </row>
    <row r="292" spans="7:8" x14ac:dyDescent="0.25">
      <c r="G292" s="290"/>
      <c r="H292" s="290"/>
    </row>
    <row r="293" spans="7:8" x14ac:dyDescent="0.25">
      <c r="G293" s="290"/>
      <c r="H293" s="290"/>
    </row>
    <row r="294" spans="7:8" x14ac:dyDescent="0.25">
      <c r="G294" s="290"/>
      <c r="H294" s="290"/>
    </row>
  </sheetData>
  <sheetProtection algorithmName="SHA-512" hashValue="fj5rbfy8PXOzRFI7YP1o2gui0dDQ6ece0wFOOfuNNxynSh4mufMUfOZAwlDOWLiPWoJfjnwQVzv6uAUfcenz2w==" saltValue="lti+Nl5APRV9KZux/5M5NA==" spinCount="100000" sheet="1" objects="1" scenarios="1"/>
  <mergeCells count="11">
    <mergeCell ref="N68:O68"/>
    <mergeCell ref="A1:O1"/>
    <mergeCell ref="A2:O2"/>
    <mergeCell ref="A3:O3"/>
    <mergeCell ref="N4:O4"/>
    <mergeCell ref="A67:O67"/>
    <mergeCell ref="A68:D68"/>
    <mergeCell ref="A4:D4"/>
    <mergeCell ref="E4:F4"/>
    <mergeCell ref="I4:M4"/>
    <mergeCell ref="E68:M6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"/>
  <sheetViews>
    <sheetView zoomScale="117" zoomScaleNormal="117" workbookViewId="0">
      <selection activeCell="I1" sqref="I1"/>
    </sheetView>
  </sheetViews>
  <sheetFormatPr defaultColWidth="9.109375" defaultRowHeight="10.199999999999999" x14ac:dyDescent="0.25"/>
  <cols>
    <col min="1" max="1" width="8.44140625" style="74" customWidth="1"/>
    <col min="2" max="2" width="19.5546875" style="74" bestFit="1" customWidth="1"/>
    <col min="3" max="3" width="14.109375" style="74" bestFit="1" customWidth="1"/>
    <col min="4" max="4" width="13.33203125" style="74" bestFit="1" customWidth="1"/>
    <col min="5" max="5" width="18.6640625" style="74" bestFit="1" customWidth="1"/>
    <col min="6" max="6" width="12.109375" style="157" hidden="1" customWidth="1"/>
    <col min="7" max="7" width="12" style="74" hidden="1" customWidth="1"/>
    <col min="8" max="8" width="14.33203125" style="34" customWidth="1"/>
    <col min="9" max="16384" width="9.109375" style="34"/>
  </cols>
  <sheetData>
    <row r="1" spans="1:8" ht="21.9" customHeight="1" x14ac:dyDescent="0.25">
      <c r="A1" s="354" t="s">
        <v>358</v>
      </c>
      <c r="B1" s="355"/>
      <c r="C1" s="355"/>
      <c r="D1" s="355"/>
      <c r="E1" s="355"/>
      <c r="F1" s="355"/>
      <c r="G1" s="355"/>
      <c r="H1" s="356"/>
    </row>
    <row r="2" spans="1:8" ht="54" customHeight="1" x14ac:dyDescent="0.25">
      <c r="A2" s="357"/>
      <c r="B2" s="358"/>
      <c r="C2" s="358"/>
      <c r="D2" s="358"/>
      <c r="E2" s="358"/>
      <c r="F2" s="358"/>
      <c r="G2" s="358"/>
      <c r="H2" s="359"/>
    </row>
    <row r="3" spans="1:8" ht="21.9" customHeight="1" x14ac:dyDescent="0.25">
      <c r="A3" s="360" t="s">
        <v>247</v>
      </c>
      <c r="B3" s="361"/>
      <c r="C3" s="361"/>
      <c r="D3" s="361"/>
      <c r="E3" s="361"/>
      <c r="F3" s="361"/>
      <c r="G3" s="361"/>
      <c r="H3" s="362"/>
    </row>
    <row r="4" spans="1:8" ht="17.25" customHeight="1" x14ac:dyDescent="0.25">
      <c r="A4" s="363" t="s">
        <v>248</v>
      </c>
      <c r="B4" s="364"/>
      <c r="C4" s="364"/>
      <c r="D4" s="364"/>
      <c r="E4" s="364"/>
      <c r="F4" s="364"/>
      <c r="G4" s="364"/>
      <c r="H4" s="365"/>
    </row>
    <row r="5" spans="1:8" ht="24" customHeight="1" x14ac:dyDescent="0.25">
      <c r="A5" s="115" t="s">
        <v>71</v>
      </c>
      <c r="B5" s="116" t="s">
        <v>1040</v>
      </c>
      <c r="C5" s="116" t="s">
        <v>72</v>
      </c>
      <c r="D5" s="116" t="s">
        <v>73</v>
      </c>
      <c r="E5" s="116" t="s">
        <v>74</v>
      </c>
      <c r="F5" s="114" t="s">
        <v>1138</v>
      </c>
      <c r="G5" s="189" t="s">
        <v>1177</v>
      </c>
      <c r="H5" s="189" t="s">
        <v>1186</v>
      </c>
    </row>
    <row r="6" spans="1:8" ht="12.6" customHeight="1" x14ac:dyDescent="0.25">
      <c r="A6" s="105" t="s">
        <v>299</v>
      </c>
      <c r="B6" s="25" t="s">
        <v>971</v>
      </c>
      <c r="C6" s="25" t="s">
        <v>919</v>
      </c>
      <c r="D6" s="25">
        <v>80</v>
      </c>
      <c r="E6" s="25">
        <v>25</v>
      </c>
      <c r="F6" s="42">
        <v>4</v>
      </c>
      <c r="G6" s="244">
        <f>ROUND(F6*1.06,2)</f>
        <v>4.24</v>
      </c>
      <c r="H6" s="108">
        <f>ROUND(G6*1.032,2)</f>
        <v>4.38</v>
      </c>
    </row>
    <row r="7" spans="1:8" ht="12.6" customHeight="1" x14ac:dyDescent="0.25">
      <c r="A7" s="104" t="s">
        <v>300</v>
      </c>
      <c r="B7" s="22" t="s">
        <v>928</v>
      </c>
      <c r="C7" s="22" t="s">
        <v>919</v>
      </c>
      <c r="D7" s="22">
        <v>80</v>
      </c>
      <c r="E7" s="22">
        <v>25</v>
      </c>
      <c r="F7" s="102">
        <v>4.05</v>
      </c>
      <c r="G7" s="245">
        <f t="shared" ref="G7:G12" si="0">ROUND(F7*1.06,2)</f>
        <v>4.29</v>
      </c>
      <c r="H7" s="24">
        <f t="shared" ref="H7:H12" si="1">ROUND(G7*1.032,2)</f>
        <v>4.43</v>
      </c>
    </row>
    <row r="8" spans="1:8" ht="12.6" customHeight="1" x14ac:dyDescent="0.25">
      <c r="A8" s="104" t="s">
        <v>301</v>
      </c>
      <c r="B8" s="96" t="s">
        <v>929</v>
      </c>
      <c r="C8" s="96" t="s">
        <v>919</v>
      </c>
      <c r="D8" s="96">
        <v>80</v>
      </c>
      <c r="E8" s="96">
        <v>25</v>
      </c>
      <c r="F8" s="102">
        <v>4.3499999999999996</v>
      </c>
      <c r="G8" s="245">
        <f t="shared" si="0"/>
        <v>4.6100000000000003</v>
      </c>
      <c r="H8" s="24">
        <f t="shared" si="1"/>
        <v>4.76</v>
      </c>
    </row>
    <row r="9" spans="1:8" ht="12.6" customHeight="1" x14ac:dyDescent="0.25">
      <c r="A9" s="105" t="s">
        <v>302</v>
      </c>
      <c r="B9" s="25" t="s">
        <v>942</v>
      </c>
      <c r="C9" s="25" t="s">
        <v>934</v>
      </c>
      <c r="D9" s="25">
        <v>80</v>
      </c>
      <c r="E9" s="25">
        <v>25</v>
      </c>
      <c r="F9" s="42">
        <v>5.33</v>
      </c>
      <c r="G9" s="244">
        <f t="shared" si="0"/>
        <v>5.65</v>
      </c>
      <c r="H9" s="108">
        <f t="shared" si="1"/>
        <v>5.83</v>
      </c>
    </row>
    <row r="10" spans="1:8" ht="12.6" customHeight="1" x14ac:dyDescent="0.25">
      <c r="A10" s="105" t="s">
        <v>303</v>
      </c>
      <c r="B10" s="25" t="s">
        <v>972</v>
      </c>
      <c r="C10" s="25" t="s">
        <v>934</v>
      </c>
      <c r="D10" s="25">
        <v>80</v>
      </c>
      <c r="E10" s="25">
        <v>25</v>
      </c>
      <c r="F10" s="42">
        <v>7.14</v>
      </c>
      <c r="G10" s="244">
        <f t="shared" si="0"/>
        <v>7.57</v>
      </c>
      <c r="H10" s="108">
        <f t="shared" si="1"/>
        <v>7.81</v>
      </c>
    </row>
    <row r="11" spans="1:8" ht="12.6" customHeight="1" x14ac:dyDescent="0.25">
      <c r="A11" s="105" t="s">
        <v>426</v>
      </c>
      <c r="B11" s="25" t="s">
        <v>933</v>
      </c>
      <c r="C11" s="25" t="s">
        <v>934</v>
      </c>
      <c r="D11" s="25">
        <v>80</v>
      </c>
      <c r="E11" s="25">
        <v>25</v>
      </c>
      <c r="F11" s="42">
        <v>7.61</v>
      </c>
      <c r="G11" s="244">
        <f t="shared" si="0"/>
        <v>8.07</v>
      </c>
      <c r="H11" s="108">
        <f t="shared" si="1"/>
        <v>8.33</v>
      </c>
    </row>
    <row r="12" spans="1:8" ht="12.6" customHeight="1" x14ac:dyDescent="0.25">
      <c r="A12" s="104" t="s">
        <v>304</v>
      </c>
      <c r="B12" s="96" t="s">
        <v>973</v>
      </c>
      <c r="C12" s="96" t="s">
        <v>934</v>
      </c>
      <c r="D12" s="96">
        <v>80</v>
      </c>
      <c r="E12" s="96">
        <v>25</v>
      </c>
      <c r="F12" s="102">
        <v>8.99</v>
      </c>
      <c r="G12" s="245">
        <f t="shared" si="0"/>
        <v>9.5299999999999994</v>
      </c>
      <c r="H12" s="24">
        <f t="shared" si="1"/>
        <v>9.83</v>
      </c>
    </row>
    <row r="13" spans="1:8" ht="13.2" customHeight="1" x14ac:dyDescent="0.25">
      <c r="A13" s="351" t="s">
        <v>351</v>
      </c>
      <c r="B13" s="352"/>
      <c r="C13" s="352"/>
      <c r="D13" s="352"/>
      <c r="E13" s="352"/>
      <c r="F13" s="352"/>
      <c r="G13" s="352"/>
      <c r="H13" s="353"/>
    </row>
    <row r="14" spans="1:8" ht="20.399999999999999" x14ac:dyDescent="0.25">
      <c r="A14" s="103" t="s">
        <v>71</v>
      </c>
      <c r="B14" s="72" t="s">
        <v>1040</v>
      </c>
      <c r="C14" s="72" t="s">
        <v>72</v>
      </c>
      <c r="D14" s="72" t="s">
        <v>73</v>
      </c>
      <c r="E14" s="72" t="s">
        <v>74</v>
      </c>
      <c r="F14" s="114" t="s">
        <v>1138</v>
      </c>
      <c r="G14" s="189" t="s">
        <v>1177</v>
      </c>
      <c r="H14" s="189" t="s">
        <v>1186</v>
      </c>
    </row>
    <row r="15" spans="1:8" ht="11.4" customHeight="1" x14ac:dyDescent="0.25">
      <c r="A15" s="104" t="s">
        <v>305</v>
      </c>
      <c r="B15" s="22" t="s">
        <v>461</v>
      </c>
      <c r="C15" s="22" t="s">
        <v>939</v>
      </c>
      <c r="D15" s="22">
        <v>80</v>
      </c>
      <c r="E15" s="22">
        <v>25</v>
      </c>
      <c r="F15" s="102">
        <v>4.05</v>
      </c>
      <c r="G15" s="245">
        <f>ROUND(F15*1.06,2)</f>
        <v>4.29</v>
      </c>
      <c r="H15" s="24">
        <f t="shared" ref="H15:H18" si="2">ROUND(G15*1.032,2)</f>
        <v>4.43</v>
      </c>
    </row>
    <row r="16" spans="1:8" ht="11.4" customHeight="1" x14ac:dyDescent="0.25">
      <c r="A16" s="104" t="s">
        <v>306</v>
      </c>
      <c r="B16" s="96" t="s">
        <v>462</v>
      </c>
      <c r="C16" s="96" t="s">
        <v>939</v>
      </c>
      <c r="D16" s="96">
        <v>80</v>
      </c>
      <c r="E16" s="96">
        <v>25</v>
      </c>
      <c r="F16" s="102">
        <v>4.3499999999999996</v>
      </c>
      <c r="G16" s="245">
        <f t="shared" ref="G16:G18" si="3">ROUND(F16*1.06,2)</f>
        <v>4.6100000000000003</v>
      </c>
      <c r="H16" s="24">
        <f t="shared" si="2"/>
        <v>4.76</v>
      </c>
    </row>
    <row r="17" spans="1:8" ht="11.4" customHeight="1" x14ac:dyDescent="0.25">
      <c r="A17" s="104" t="s">
        <v>307</v>
      </c>
      <c r="B17" s="96" t="s">
        <v>464</v>
      </c>
      <c r="C17" s="96" t="s">
        <v>941</v>
      </c>
      <c r="D17" s="96">
        <v>80</v>
      </c>
      <c r="E17" s="96">
        <v>25</v>
      </c>
      <c r="F17" s="102">
        <v>7.82</v>
      </c>
      <c r="G17" s="245">
        <f t="shared" si="3"/>
        <v>8.2899999999999991</v>
      </c>
      <c r="H17" s="24">
        <f t="shared" si="2"/>
        <v>8.56</v>
      </c>
    </row>
    <row r="18" spans="1:8" ht="11.4" customHeight="1" x14ac:dyDescent="0.25">
      <c r="A18" s="104" t="s">
        <v>308</v>
      </c>
      <c r="B18" s="96" t="s">
        <v>463</v>
      </c>
      <c r="C18" s="96" t="s">
        <v>940</v>
      </c>
      <c r="D18" s="96">
        <v>80</v>
      </c>
      <c r="E18" s="96">
        <v>25</v>
      </c>
      <c r="F18" s="102">
        <v>8.99</v>
      </c>
      <c r="G18" s="245">
        <f t="shared" si="3"/>
        <v>9.5299999999999994</v>
      </c>
      <c r="H18" s="24">
        <f t="shared" si="2"/>
        <v>9.83</v>
      </c>
    </row>
    <row r="19" spans="1:8" ht="13.2" customHeight="1" x14ac:dyDescent="0.25">
      <c r="A19" s="351" t="s">
        <v>1061</v>
      </c>
      <c r="B19" s="352"/>
      <c r="C19" s="352"/>
      <c r="D19" s="352"/>
      <c r="E19" s="352"/>
      <c r="F19" s="352"/>
      <c r="G19" s="352"/>
      <c r="H19" s="353"/>
    </row>
    <row r="20" spans="1:8" ht="20.399999999999999" x14ac:dyDescent="0.25">
      <c r="A20" s="103" t="s">
        <v>71</v>
      </c>
      <c r="B20" s="72" t="s">
        <v>1040</v>
      </c>
      <c r="C20" s="72" t="s">
        <v>72</v>
      </c>
      <c r="D20" s="72" t="s">
        <v>73</v>
      </c>
      <c r="E20" s="72" t="s">
        <v>74</v>
      </c>
      <c r="F20" s="114" t="s">
        <v>1138</v>
      </c>
      <c r="G20" s="189" t="s">
        <v>1177</v>
      </c>
      <c r="H20" s="189" t="s">
        <v>1186</v>
      </c>
    </row>
    <row r="21" spans="1:8" ht="14.1" customHeight="1" x14ac:dyDescent="0.25">
      <c r="A21" s="104" t="s">
        <v>309</v>
      </c>
      <c r="B21" s="22" t="s">
        <v>974</v>
      </c>
      <c r="C21" s="22" t="s">
        <v>976</v>
      </c>
      <c r="D21" s="22">
        <v>80</v>
      </c>
      <c r="E21" s="22">
        <v>25</v>
      </c>
      <c r="F21" s="102">
        <v>4.3600000000000003</v>
      </c>
      <c r="G21" s="245">
        <f>ROUND(F21*1.06,2)</f>
        <v>4.62</v>
      </c>
      <c r="H21" s="24">
        <f t="shared" ref="H21:H22" si="4">ROUND(G21*1.032,2)</f>
        <v>4.7699999999999996</v>
      </c>
    </row>
    <row r="22" spans="1:8" x14ac:dyDescent="0.25">
      <c r="A22" s="104" t="s">
        <v>310</v>
      </c>
      <c r="B22" s="96" t="s">
        <v>975</v>
      </c>
      <c r="C22" s="96" t="s">
        <v>955</v>
      </c>
      <c r="D22" s="96">
        <v>80</v>
      </c>
      <c r="E22" s="96">
        <v>25</v>
      </c>
      <c r="F22" s="102">
        <v>8.1199999999999992</v>
      </c>
      <c r="G22" s="245">
        <f>ROUND(F22*1.06,2)</f>
        <v>8.61</v>
      </c>
      <c r="H22" s="24">
        <f t="shared" si="4"/>
        <v>8.89</v>
      </c>
    </row>
    <row r="23" spans="1:8" ht="13.2" customHeight="1" x14ac:dyDescent="0.25">
      <c r="A23" s="351" t="s">
        <v>352</v>
      </c>
      <c r="B23" s="352"/>
      <c r="C23" s="352"/>
      <c r="D23" s="352"/>
      <c r="E23" s="352"/>
      <c r="F23" s="352"/>
      <c r="G23" s="352"/>
      <c r="H23" s="353"/>
    </row>
    <row r="24" spans="1:8" ht="20.399999999999999" x14ac:dyDescent="0.25">
      <c r="A24" s="103" t="s">
        <v>71</v>
      </c>
      <c r="B24" s="72" t="s">
        <v>1040</v>
      </c>
      <c r="C24" s="72" t="s">
        <v>72</v>
      </c>
      <c r="D24" s="72" t="s">
        <v>73</v>
      </c>
      <c r="E24" s="72" t="s">
        <v>74</v>
      </c>
      <c r="F24" s="114" t="s">
        <v>1138</v>
      </c>
      <c r="G24" s="189" t="s">
        <v>1177</v>
      </c>
      <c r="H24" s="189" t="s">
        <v>1186</v>
      </c>
    </row>
    <row r="25" spans="1:8" ht="12" customHeight="1" x14ac:dyDescent="0.25">
      <c r="A25" s="104" t="s">
        <v>311</v>
      </c>
      <c r="B25" s="22" t="s">
        <v>974</v>
      </c>
      <c r="C25" s="22" t="s">
        <v>976</v>
      </c>
      <c r="D25" s="22">
        <v>80</v>
      </c>
      <c r="E25" s="22">
        <v>25</v>
      </c>
      <c r="F25" s="102">
        <v>5.01</v>
      </c>
      <c r="G25" s="245">
        <f>ROUND(F25*1.06,2)</f>
        <v>5.31</v>
      </c>
      <c r="H25" s="24">
        <f t="shared" ref="H25:H26" si="5">ROUND(G25*1.032,2)</f>
        <v>5.48</v>
      </c>
    </row>
    <row r="26" spans="1:8" ht="12" customHeight="1" x14ac:dyDescent="0.25">
      <c r="A26" s="104" t="s">
        <v>312</v>
      </c>
      <c r="B26" s="22" t="s">
        <v>929</v>
      </c>
      <c r="C26" s="22" t="s">
        <v>948</v>
      </c>
      <c r="D26" s="22">
        <v>80</v>
      </c>
      <c r="E26" s="22">
        <v>25</v>
      </c>
      <c r="F26" s="102">
        <v>5.48</v>
      </c>
      <c r="G26" s="245">
        <f>ROUND(F26*1.06,2)</f>
        <v>5.81</v>
      </c>
      <c r="H26" s="246">
        <f t="shared" si="5"/>
        <v>6</v>
      </c>
    </row>
    <row r="27" spans="1:8" ht="13.2" customHeight="1" x14ac:dyDescent="0.25">
      <c r="A27" s="351" t="s">
        <v>355</v>
      </c>
      <c r="B27" s="352"/>
      <c r="C27" s="352"/>
      <c r="D27" s="352"/>
      <c r="E27" s="352"/>
      <c r="F27" s="352"/>
      <c r="G27" s="352"/>
      <c r="H27" s="353"/>
    </row>
    <row r="28" spans="1:8" ht="21" customHeight="1" x14ac:dyDescent="0.25">
      <c r="A28" s="103" t="s">
        <v>71</v>
      </c>
      <c r="B28" s="72" t="s">
        <v>1040</v>
      </c>
      <c r="C28" s="72" t="s">
        <v>72</v>
      </c>
      <c r="D28" s="72" t="s">
        <v>73</v>
      </c>
      <c r="E28" s="72" t="s">
        <v>74</v>
      </c>
      <c r="F28" s="114" t="s">
        <v>1138</v>
      </c>
      <c r="G28" s="189" t="s">
        <v>1177</v>
      </c>
      <c r="H28" s="189" t="s">
        <v>1186</v>
      </c>
    </row>
    <row r="29" spans="1:8" x14ac:dyDescent="0.25">
      <c r="A29" s="105" t="s">
        <v>313</v>
      </c>
      <c r="B29" s="93" t="s">
        <v>929</v>
      </c>
      <c r="C29" s="93" t="s">
        <v>962</v>
      </c>
      <c r="D29" s="93">
        <v>80</v>
      </c>
      <c r="E29" s="93">
        <v>25</v>
      </c>
      <c r="F29" s="42">
        <v>4.4000000000000004</v>
      </c>
      <c r="G29" s="244">
        <f>ROUND(F29*1.06,2)</f>
        <v>4.66</v>
      </c>
      <c r="H29" s="108">
        <f t="shared" ref="H29:H30" si="6">ROUND(G29*1.032,2)</f>
        <v>4.8099999999999996</v>
      </c>
    </row>
    <row r="30" spans="1:8" x14ac:dyDescent="0.25">
      <c r="A30" s="104" t="s">
        <v>314</v>
      </c>
      <c r="B30" s="96" t="s">
        <v>973</v>
      </c>
      <c r="C30" s="96" t="s">
        <v>963</v>
      </c>
      <c r="D30" s="96">
        <v>80</v>
      </c>
      <c r="E30" s="96">
        <v>25</v>
      </c>
      <c r="F30" s="102">
        <v>10.210000000000001</v>
      </c>
      <c r="G30" s="245">
        <f>ROUND(F30*1.06,2)</f>
        <v>10.82</v>
      </c>
      <c r="H30" s="24">
        <f t="shared" si="6"/>
        <v>11.17</v>
      </c>
    </row>
    <row r="31" spans="1:8" ht="21.9" customHeight="1" x14ac:dyDescent="0.25">
      <c r="A31" s="348" t="s">
        <v>356</v>
      </c>
      <c r="B31" s="349"/>
      <c r="C31" s="349"/>
      <c r="D31" s="349"/>
      <c r="E31" s="349"/>
      <c r="F31" s="349"/>
      <c r="G31" s="349"/>
      <c r="H31" s="350"/>
    </row>
    <row r="32" spans="1:8" ht="20.399999999999999" x14ac:dyDescent="0.25">
      <c r="A32" s="103" t="s">
        <v>71</v>
      </c>
      <c r="B32" s="72" t="s">
        <v>1040</v>
      </c>
      <c r="C32" s="72" t="s">
        <v>72</v>
      </c>
      <c r="D32" s="72" t="s">
        <v>73</v>
      </c>
      <c r="E32" s="72" t="s">
        <v>74</v>
      </c>
      <c r="F32" s="114" t="s">
        <v>1138</v>
      </c>
      <c r="G32" s="189" t="s">
        <v>1177</v>
      </c>
      <c r="H32" s="189" t="s">
        <v>1186</v>
      </c>
    </row>
    <row r="33" spans="1:8" ht="12" customHeight="1" x14ac:dyDescent="0.25">
      <c r="A33" s="105" t="s">
        <v>315</v>
      </c>
      <c r="B33" s="93" t="s">
        <v>971</v>
      </c>
      <c r="C33" s="93" t="s">
        <v>966</v>
      </c>
      <c r="D33" s="93">
        <v>80</v>
      </c>
      <c r="E33" s="93">
        <v>25</v>
      </c>
      <c r="F33" s="42">
        <v>3.41</v>
      </c>
      <c r="G33" s="244">
        <f>ROUND(F33*1.06,2)</f>
        <v>3.61</v>
      </c>
      <c r="H33" s="108">
        <f t="shared" ref="H33:H38" si="7">ROUND(G33*1.032,2)</f>
        <v>3.73</v>
      </c>
    </row>
    <row r="34" spans="1:8" ht="12" customHeight="1" x14ac:dyDescent="0.25">
      <c r="A34" s="21" t="s">
        <v>47</v>
      </c>
      <c r="B34" s="93" t="s">
        <v>977</v>
      </c>
      <c r="C34" s="93" t="s">
        <v>966</v>
      </c>
      <c r="D34" s="93">
        <v>80</v>
      </c>
      <c r="E34" s="93">
        <v>25</v>
      </c>
      <c r="F34" s="42">
        <v>3.46</v>
      </c>
      <c r="G34" s="244">
        <f t="shared" ref="G34:G38" si="8">ROUND(F34*1.06,2)</f>
        <v>3.67</v>
      </c>
      <c r="H34" s="108">
        <f t="shared" si="7"/>
        <v>3.79</v>
      </c>
    </row>
    <row r="35" spans="1:8" ht="12" customHeight="1" x14ac:dyDescent="0.25">
      <c r="A35" s="104" t="s">
        <v>316</v>
      </c>
      <c r="B35" s="96" t="s">
        <v>929</v>
      </c>
      <c r="C35" s="96" t="s">
        <v>966</v>
      </c>
      <c r="D35" s="96">
        <v>80</v>
      </c>
      <c r="E35" s="96">
        <v>25</v>
      </c>
      <c r="F35" s="102">
        <v>3.69</v>
      </c>
      <c r="G35" s="245">
        <f t="shared" si="8"/>
        <v>3.91</v>
      </c>
      <c r="H35" s="24">
        <f t="shared" si="7"/>
        <v>4.04</v>
      </c>
    </row>
    <row r="36" spans="1:8" ht="12" customHeight="1" x14ac:dyDescent="0.25">
      <c r="A36" s="105" t="s">
        <v>317</v>
      </c>
      <c r="B36" s="93" t="s">
        <v>972</v>
      </c>
      <c r="C36" s="93" t="s">
        <v>969</v>
      </c>
      <c r="D36" s="93">
        <v>80</v>
      </c>
      <c r="E36" s="93">
        <v>25</v>
      </c>
      <c r="F36" s="42">
        <v>6.41</v>
      </c>
      <c r="G36" s="244">
        <f t="shared" si="8"/>
        <v>6.79</v>
      </c>
      <c r="H36" s="108">
        <f t="shared" si="7"/>
        <v>7.01</v>
      </c>
    </row>
    <row r="37" spans="1:8" ht="12" customHeight="1" x14ac:dyDescent="0.25">
      <c r="A37" s="104" t="s">
        <v>318</v>
      </c>
      <c r="B37" s="96" t="s">
        <v>943</v>
      </c>
      <c r="C37" s="96" t="s">
        <v>968</v>
      </c>
      <c r="D37" s="96">
        <v>80</v>
      </c>
      <c r="E37" s="96">
        <v>25</v>
      </c>
      <c r="F37" s="102">
        <v>6.64</v>
      </c>
      <c r="G37" s="245">
        <f t="shared" si="8"/>
        <v>7.04</v>
      </c>
      <c r="H37" s="24">
        <f t="shared" si="7"/>
        <v>7.27</v>
      </c>
    </row>
    <row r="38" spans="1:8" ht="12" customHeight="1" x14ac:dyDescent="0.25">
      <c r="A38" s="104" t="s">
        <v>319</v>
      </c>
      <c r="B38" s="96" t="s">
        <v>935</v>
      </c>
      <c r="C38" s="96" t="s">
        <v>969</v>
      </c>
      <c r="D38" s="96">
        <v>80</v>
      </c>
      <c r="E38" s="96">
        <v>25</v>
      </c>
      <c r="F38" s="102">
        <v>7.89</v>
      </c>
      <c r="G38" s="245">
        <f t="shared" si="8"/>
        <v>8.36</v>
      </c>
      <c r="H38" s="24">
        <f t="shared" si="7"/>
        <v>8.6300000000000008</v>
      </c>
    </row>
  </sheetData>
  <sheetProtection algorithmName="SHA-512" hashValue="YeMUxXL5x9tPf4T/wb+UB8yTq+2dF+ALw1e8USmDT6DwsrapOlClH8rzEe/XNPw2m/HNZ1aE2rMGsoUKQLES+g==" saltValue="mztkdCcBIls2dUVwsJH5jQ==" spinCount="100000" sheet="1" formatCells="0" formatColumns="0" formatRows="0" insertColumns="0" insertRows="0" insertHyperlinks="0" deleteColumns="0" deleteRows="0"/>
  <mergeCells count="9">
    <mergeCell ref="A31:H31"/>
    <mergeCell ref="A23:H23"/>
    <mergeCell ref="A1:H1"/>
    <mergeCell ref="A2:H2"/>
    <mergeCell ref="A3:H3"/>
    <mergeCell ref="A4:H4"/>
    <mergeCell ref="A13:H13"/>
    <mergeCell ref="A19:H19"/>
    <mergeCell ref="A27:H27"/>
  </mergeCells>
  <phoneticPr fontId="2" type="noConversion"/>
  <printOptions horizontalCentered="1"/>
  <pageMargins left="0.7" right="0.7" top="0.75" bottom="0.75" header="0.3" footer="0.3"/>
  <pageSetup paperSize="9" orientation="portrait" r:id="rId1"/>
  <headerFooter alignWithMargins="0">
    <oddFooter>&amp;C&amp;9Oznaczenia w tabelach:
 &amp;"Arial,Pogrubiony"Czcionka pogrubiona&amp;"Arial,Normalny" - typówka żywiczna, dodatkowo rabatowana.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8"/>
  <sheetViews>
    <sheetView zoomScale="112" zoomScaleNormal="112" workbookViewId="0">
      <selection activeCell="J52" sqref="J51:J52"/>
    </sheetView>
  </sheetViews>
  <sheetFormatPr defaultColWidth="9.109375" defaultRowHeight="10.199999999999999" x14ac:dyDescent="0.25"/>
  <cols>
    <col min="1" max="1" width="8.21875" style="123" customWidth="1"/>
    <col min="2" max="2" width="18.6640625" style="123" customWidth="1"/>
    <col min="3" max="3" width="13.109375" style="123" customWidth="1"/>
    <col min="4" max="4" width="12.33203125" style="123" customWidth="1"/>
    <col min="5" max="5" width="16.33203125" style="123" customWidth="1"/>
    <col min="6" max="6" width="14.33203125" style="123" hidden="1" customWidth="1"/>
    <col min="7" max="7" width="12.21875" style="15" hidden="1" customWidth="1"/>
    <col min="8" max="8" width="14.6640625" style="123" customWidth="1"/>
    <col min="9" max="9" width="9.88671875" style="15" customWidth="1"/>
    <col min="10" max="10" width="9.109375" style="15"/>
    <col min="11" max="11" width="60.6640625" style="15" customWidth="1"/>
    <col min="12" max="12" width="7.88671875" style="15" customWidth="1"/>
    <col min="13" max="16384" width="9.109375" style="15"/>
  </cols>
  <sheetData>
    <row r="1" spans="1:8" ht="21.9" customHeight="1" x14ac:dyDescent="0.25">
      <c r="A1" s="368" t="s">
        <v>359</v>
      </c>
      <c r="B1" s="369"/>
      <c r="C1" s="369"/>
      <c r="D1" s="369"/>
      <c r="E1" s="369"/>
      <c r="F1" s="369"/>
      <c r="G1" s="369"/>
      <c r="H1" s="369"/>
    </row>
    <row r="2" spans="1:8" ht="53.25" customHeight="1" x14ac:dyDescent="0.25">
      <c r="A2" s="370"/>
      <c r="B2" s="370"/>
      <c r="C2" s="370"/>
      <c r="D2" s="370"/>
      <c r="E2" s="370"/>
      <c r="F2" s="370"/>
      <c r="G2" s="370"/>
      <c r="H2" s="370"/>
    </row>
    <row r="3" spans="1:8" ht="21.9" customHeight="1" x14ac:dyDescent="0.25">
      <c r="A3" s="371" t="s">
        <v>247</v>
      </c>
      <c r="B3" s="372"/>
      <c r="C3" s="372"/>
      <c r="D3" s="372"/>
      <c r="E3" s="372"/>
      <c r="F3" s="372"/>
      <c r="G3" s="372"/>
      <c r="H3" s="372"/>
    </row>
    <row r="4" spans="1:8" ht="10.199999999999999" customHeight="1" x14ac:dyDescent="0.25">
      <c r="A4" s="373" t="s">
        <v>248</v>
      </c>
      <c r="B4" s="374"/>
      <c r="C4" s="374"/>
      <c r="D4" s="374"/>
      <c r="E4" s="374"/>
      <c r="F4" s="374"/>
      <c r="G4" s="374"/>
      <c r="H4" s="375"/>
    </row>
    <row r="5" spans="1:8" ht="20.399999999999999" x14ac:dyDescent="0.25">
      <c r="A5" s="103" t="s">
        <v>71</v>
      </c>
      <c r="B5" s="72" t="s">
        <v>1040</v>
      </c>
      <c r="C5" s="72" t="s">
        <v>72</v>
      </c>
      <c r="D5" s="72" t="s">
        <v>73</v>
      </c>
      <c r="E5" s="72" t="s">
        <v>74</v>
      </c>
      <c r="F5" s="101" t="s">
        <v>1138</v>
      </c>
      <c r="G5" s="247" t="s">
        <v>1177</v>
      </c>
      <c r="H5" s="159" t="s">
        <v>1186</v>
      </c>
    </row>
    <row r="6" spans="1:8" ht="12" customHeight="1" x14ac:dyDescent="0.25">
      <c r="A6" s="118" t="s">
        <v>320</v>
      </c>
      <c r="B6" s="96" t="s">
        <v>978</v>
      </c>
      <c r="C6" s="96" t="s">
        <v>979</v>
      </c>
      <c r="D6" s="96">
        <v>80</v>
      </c>
      <c r="E6" s="96">
        <v>10</v>
      </c>
      <c r="F6" s="186">
        <v>5.75</v>
      </c>
      <c r="G6" s="248">
        <f>ROUND(F6*1.06,2)</f>
        <v>6.1</v>
      </c>
      <c r="H6" s="186">
        <f>ROUND(G6*1.032,2)</f>
        <v>6.3</v>
      </c>
    </row>
    <row r="7" spans="1:8" ht="12" customHeight="1" x14ac:dyDescent="0.25">
      <c r="A7" s="118" t="s">
        <v>321</v>
      </c>
      <c r="B7" s="96" t="s">
        <v>981</v>
      </c>
      <c r="C7" s="96" t="s">
        <v>979</v>
      </c>
      <c r="D7" s="96">
        <v>80</v>
      </c>
      <c r="E7" s="96">
        <v>10</v>
      </c>
      <c r="F7" s="186">
        <v>4.8600000000000003</v>
      </c>
      <c r="G7" s="248">
        <f t="shared" ref="G7:G52" si="0">ROUND(F7*1.06,2)</f>
        <v>5.15</v>
      </c>
      <c r="H7" s="188">
        <f t="shared" ref="H7:H52" si="1">ROUND(G7*1.032,2)</f>
        <v>5.31</v>
      </c>
    </row>
    <row r="8" spans="1:8" ht="12" customHeight="1" x14ac:dyDescent="0.25">
      <c r="A8" s="118" t="s">
        <v>322</v>
      </c>
      <c r="B8" s="96" t="s">
        <v>983</v>
      </c>
      <c r="C8" s="96" t="s">
        <v>979</v>
      </c>
      <c r="D8" s="96">
        <v>80</v>
      </c>
      <c r="E8" s="96">
        <v>10</v>
      </c>
      <c r="F8" s="186">
        <v>5.7</v>
      </c>
      <c r="G8" s="248">
        <f t="shared" si="0"/>
        <v>6.04</v>
      </c>
      <c r="H8" s="188">
        <f t="shared" si="1"/>
        <v>6.23</v>
      </c>
    </row>
    <row r="9" spans="1:8" ht="12" customHeight="1" x14ac:dyDescent="0.25">
      <c r="A9" s="119" t="s">
        <v>323</v>
      </c>
      <c r="B9" s="25" t="s">
        <v>1143</v>
      </c>
      <c r="C9" s="25" t="s">
        <v>979</v>
      </c>
      <c r="D9" s="25">
        <v>80</v>
      </c>
      <c r="E9" s="25">
        <v>10</v>
      </c>
      <c r="F9" s="185">
        <v>8.02</v>
      </c>
      <c r="G9" s="249">
        <f t="shared" si="0"/>
        <v>8.5</v>
      </c>
      <c r="H9" s="187">
        <f t="shared" si="1"/>
        <v>8.77</v>
      </c>
    </row>
    <row r="10" spans="1:8" s="34" customFormat="1" ht="12" customHeight="1" x14ac:dyDescent="0.25">
      <c r="A10" s="105" t="s">
        <v>1086</v>
      </c>
      <c r="B10" s="93" t="s">
        <v>1085</v>
      </c>
      <c r="C10" s="93" t="s">
        <v>980</v>
      </c>
      <c r="D10" s="93">
        <v>80</v>
      </c>
      <c r="E10" s="93">
        <v>10</v>
      </c>
      <c r="F10" s="185">
        <v>7.21</v>
      </c>
      <c r="G10" s="249">
        <f t="shared" si="0"/>
        <v>7.64</v>
      </c>
      <c r="H10" s="187">
        <f t="shared" si="1"/>
        <v>7.88</v>
      </c>
    </row>
    <row r="11" spans="1:8" ht="12" customHeight="1" x14ac:dyDescent="0.25">
      <c r="A11" s="119" t="s">
        <v>324</v>
      </c>
      <c r="B11" s="25" t="s">
        <v>984</v>
      </c>
      <c r="C11" s="25" t="s">
        <v>980</v>
      </c>
      <c r="D11" s="25">
        <v>80</v>
      </c>
      <c r="E11" s="25">
        <v>10</v>
      </c>
      <c r="F11" s="185">
        <v>9.1199999999999992</v>
      </c>
      <c r="G11" s="249">
        <f t="shared" si="0"/>
        <v>9.67</v>
      </c>
      <c r="H11" s="187">
        <f t="shared" si="1"/>
        <v>9.98</v>
      </c>
    </row>
    <row r="12" spans="1:8" ht="12" customHeight="1" x14ac:dyDescent="0.25">
      <c r="A12" s="105" t="s">
        <v>1021</v>
      </c>
      <c r="B12" s="93" t="s">
        <v>1144</v>
      </c>
      <c r="C12" s="93" t="s">
        <v>980</v>
      </c>
      <c r="D12" s="93">
        <v>80</v>
      </c>
      <c r="E12" s="93">
        <v>10</v>
      </c>
      <c r="F12" s="185">
        <v>8.8800000000000008</v>
      </c>
      <c r="G12" s="249">
        <f t="shared" si="0"/>
        <v>9.41</v>
      </c>
      <c r="H12" s="187">
        <f t="shared" si="1"/>
        <v>9.7100000000000009</v>
      </c>
    </row>
    <row r="13" spans="1:8" ht="12" customHeight="1" x14ac:dyDescent="0.25">
      <c r="A13" s="118" t="s">
        <v>325</v>
      </c>
      <c r="B13" s="96" t="s">
        <v>985</v>
      </c>
      <c r="C13" s="96" t="s">
        <v>980</v>
      </c>
      <c r="D13" s="96">
        <v>80</v>
      </c>
      <c r="E13" s="96">
        <v>10</v>
      </c>
      <c r="F13" s="186">
        <v>11.33</v>
      </c>
      <c r="G13" s="248">
        <f t="shared" si="0"/>
        <v>12.01</v>
      </c>
      <c r="H13" s="188">
        <f t="shared" si="1"/>
        <v>12.39</v>
      </c>
    </row>
    <row r="14" spans="1:8" ht="12" customHeight="1" x14ac:dyDescent="0.25">
      <c r="A14" s="118" t="s">
        <v>326</v>
      </c>
      <c r="B14" s="96" t="s">
        <v>986</v>
      </c>
      <c r="C14" s="96" t="s">
        <v>980</v>
      </c>
      <c r="D14" s="96">
        <v>80</v>
      </c>
      <c r="E14" s="96">
        <v>10</v>
      </c>
      <c r="F14" s="186">
        <v>12.88</v>
      </c>
      <c r="G14" s="248">
        <f t="shared" si="0"/>
        <v>13.65</v>
      </c>
      <c r="H14" s="188">
        <f t="shared" si="1"/>
        <v>14.09</v>
      </c>
    </row>
    <row r="15" spans="1:8" ht="12" customHeight="1" x14ac:dyDescent="0.25">
      <c r="A15" s="118" t="s">
        <v>327</v>
      </c>
      <c r="B15" s="96" t="s">
        <v>987</v>
      </c>
      <c r="C15" s="96" t="s">
        <v>980</v>
      </c>
      <c r="D15" s="96">
        <v>80</v>
      </c>
      <c r="E15" s="96">
        <v>10</v>
      </c>
      <c r="F15" s="186">
        <v>14.74</v>
      </c>
      <c r="G15" s="248">
        <f t="shared" si="0"/>
        <v>15.62</v>
      </c>
      <c r="H15" s="188">
        <f t="shared" si="1"/>
        <v>16.12</v>
      </c>
    </row>
    <row r="16" spans="1:8" ht="12" customHeight="1" x14ac:dyDescent="0.25">
      <c r="A16" s="118" t="s">
        <v>328</v>
      </c>
      <c r="B16" s="96" t="s">
        <v>988</v>
      </c>
      <c r="C16" s="96" t="s">
        <v>980</v>
      </c>
      <c r="D16" s="96">
        <v>80</v>
      </c>
      <c r="E16" s="96">
        <v>10</v>
      </c>
      <c r="F16" s="186">
        <v>16.97</v>
      </c>
      <c r="G16" s="248">
        <f t="shared" si="0"/>
        <v>17.989999999999998</v>
      </c>
      <c r="H16" s="188">
        <f t="shared" si="1"/>
        <v>18.57</v>
      </c>
    </row>
    <row r="17" spans="1:12" s="34" customFormat="1" ht="12" customHeight="1" x14ac:dyDescent="0.25">
      <c r="A17" s="105" t="s">
        <v>329</v>
      </c>
      <c r="B17" s="93" t="s">
        <v>982</v>
      </c>
      <c r="C17" s="93" t="s">
        <v>980</v>
      </c>
      <c r="D17" s="93">
        <v>80</v>
      </c>
      <c r="E17" s="93">
        <v>5</v>
      </c>
      <c r="F17" s="185">
        <v>19.309999999999999</v>
      </c>
      <c r="G17" s="249">
        <f t="shared" si="0"/>
        <v>20.47</v>
      </c>
      <c r="H17" s="187">
        <f t="shared" si="1"/>
        <v>21.13</v>
      </c>
    </row>
    <row r="18" spans="1:12" ht="13.2" customHeight="1" x14ac:dyDescent="0.25">
      <c r="A18" s="376" t="s">
        <v>351</v>
      </c>
      <c r="B18" s="377"/>
      <c r="C18" s="377"/>
      <c r="D18" s="377"/>
      <c r="E18" s="377"/>
      <c r="F18" s="377"/>
      <c r="G18" s="377"/>
      <c r="H18" s="378"/>
    </row>
    <row r="19" spans="1:12" s="76" customFormat="1" ht="20.399999999999999" x14ac:dyDescent="0.25">
      <c r="A19" s="75" t="s">
        <v>71</v>
      </c>
      <c r="B19" s="75" t="s">
        <v>1040</v>
      </c>
      <c r="C19" s="75" t="s">
        <v>72</v>
      </c>
      <c r="D19" s="75" t="s">
        <v>73</v>
      </c>
      <c r="E19" s="75" t="s">
        <v>74</v>
      </c>
      <c r="F19" s="101" t="s">
        <v>1138</v>
      </c>
      <c r="G19" s="247" t="s">
        <v>1177</v>
      </c>
      <c r="H19" s="159" t="s">
        <v>1186</v>
      </c>
    </row>
    <row r="20" spans="1:12" x14ac:dyDescent="0.25">
      <c r="A20" s="118" t="s">
        <v>330</v>
      </c>
      <c r="B20" s="96" t="s">
        <v>983</v>
      </c>
      <c r="C20" s="96" t="s">
        <v>939</v>
      </c>
      <c r="D20" s="96">
        <v>80</v>
      </c>
      <c r="E20" s="96">
        <v>10</v>
      </c>
      <c r="F20" s="186">
        <v>5.7</v>
      </c>
      <c r="G20" s="248">
        <f t="shared" si="0"/>
        <v>6.04</v>
      </c>
      <c r="H20" s="188">
        <f t="shared" si="1"/>
        <v>6.23</v>
      </c>
    </row>
    <row r="21" spans="1:12" x14ac:dyDescent="0.25">
      <c r="A21" s="119" t="s">
        <v>331</v>
      </c>
      <c r="B21" s="25" t="s">
        <v>984</v>
      </c>
      <c r="C21" s="25" t="s">
        <v>940</v>
      </c>
      <c r="D21" s="25">
        <v>80</v>
      </c>
      <c r="E21" s="25">
        <v>10</v>
      </c>
      <c r="F21" s="185">
        <v>9.1199999999999992</v>
      </c>
      <c r="G21" s="249">
        <f t="shared" si="0"/>
        <v>9.67</v>
      </c>
      <c r="H21" s="187">
        <f t="shared" si="1"/>
        <v>9.98</v>
      </c>
    </row>
    <row r="22" spans="1:12" x14ac:dyDescent="0.25">
      <c r="A22" s="104" t="s">
        <v>332</v>
      </c>
      <c r="B22" s="22" t="s">
        <v>990</v>
      </c>
      <c r="C22" s="22" t="s">
        <v>940</v>
      </c>
      <c r="D22" s="22">
        <v>80</v>
      </c>
      <c r="E22" s="22">
        <v>10</v>
      </c>
      <c r="F22" s="186">
        <v>11.33</v>
      </c>
      <c r="G22" s="248">
        <f t="shared" si="0"/>
        <v>12.01</v>
      </c>
      <c r="H22" s="188">
        <f t="shared" si="1"/>
        <v>12.39</v>
      </c>
    </row>
    <row r="23" spans="1:12" x14ac:dyDescent="0.25">
      <c r="A23" s="118" t="s">
        <v>333</v>
      </c>
      <c r="B23" s="96" t="s">
        <v>987</v>
      </c>
      <c r="C23" s="96" t="s">
        <v>940</v>
      </c>
      <c r="D23" s="96">
        <v>80</v>
      </c>
      <c r="E23" s="96">
        <v>10</v>
      </c>
      <c r="F23" s="186">
        <v>14.74</v>
      </c>
      <c r="G23" s="248">
        <f t="shared" si="0"/>
        <v>15.62</v>
      </c>
      <c r="H23" s="188">
        <f t="shared" si="1"/>
        <v>16.12</v>
      </c>
    </row>
    <row r="24" spans="1:12" x14ac:dyDescent="0.25">
      <c r="A24" s="120" t="s">
        <v>334</v>
      </c>
      <c r="B24" s="78" t="s">
        <v>988</v>
      </c>
      <c r="C24" s="78" t="s">
        <v>940</v>
      </c>
      <c r="D24" s="78">
        <v>80</v>
      </c>
      <c r="E24" s="78">
        <v>10</v>
      </c>
      <c r="F24" s="186">
        <v>16.97</v>
      </c>
      <c r="G24" s="248">
        <f t="shared" si="0"/>
        <v>17.989999999999998</v>
      </c>
      <c r="H24" s="188">
        <f t="shared" si="1"/>
        <v>18.57</v>
      </c>
    </row>
    <row r="25" spans="1:12" ht="13.2" customHeight="1" x14ac:dyDescent="0.25">
      <c r="A25" s="363" t="s">
        <v>352</v>
      </c>
      <c r="B25" s="364"/>
      <c r="C25" s="364"/>
      <c r="D25" s="364"/>
      <c r="E25" s="364"/>
      <c r="F25" s="364"/>
      <c r="G25" s="364"/>
      <c r="H25" s="365"/>
    </row>
    <row r="26" spans="1:12" s="76" customFormat="1" ht="20.399999999999999" x14ac:dyDescent="0.25">
      <c r="A26" s="79" t="s">
        <v>71</v>
      </c>
      <c r="B26" s="79" t="s">
        <v>1040</v>
      </c>
      <c r="C26" s="79" t="s">
        <v>72</v>
      </c>
      <c r="D26" s="79" t="s">
        <v>73</v>
      </c>
      <c r="E26" s="79" t="s">
        <v>74</v>
      </c>
      <c r="F26" s="101" t="s">
        <v>1138</v>
      </c>
      <c r="G26" s="247" t="s">
        <v>1177</v>
      </c>
      <c r="H26" s="159" t="s">
        <v>1186</v>
      </c>
    </row>
    <row r="27" spans="1:12" s="76" customFormat="1" ht="14.4" x14ac:dyDescent="0.3">
      <c r="A27" s="104" t="s">
        <v>1141</v>
      </c>
      <c r="B27" s="22" t="s">
        <v>1142</v>
      </c>
      <c r="C27" s="22" t="s">
        <v>979</v>
      </c>
      <c r="D27" s="22">
        <v>80</v>
      </c>
      <c r="E27" s="22">
        <v>10</v>
      </c>
      <c r="F27" s="186">
        <v>5.38</v>
      </c>
      <c r="G27" s="248">
        <f t="shared" si="0"/>
        <v>5.7</v>
      </c>
      <c r="H27" s="188">
        <f t="shared" si="1"/>
        <v>5.88</v>
      </c>
      <c r="J27" s="242"/>
      <c r="K27" s="242"/>
      <c r="L27" s="243"/>
    </row>
    <row r="28" spans="1:12" s="36" customFormat="1" x14ac:dyDescent="0.25">
      <c r="A28" s="104" t="s">
        <v>335</v>
      </c>
      <c r="B28" s="22" t="s">
        <v>991</v>
      </c>
      <c r="C28" s="22" t="s">
        <v>979</v>
      </c>
      <c r="D28" s="22">
        <v>80</v>
      </c>
      <c r="E28" s="22">
        <v>10</v>
      </c>
      <c r="F28" s="186">
        <v>6.28</v>
      </c>
      <c r="G28" s="248">
        <f t="shared" si="0"/>
        <v>6.66</v>
      </c>
      <c r="H28" s="188">
        <f t="shared" si="1"/>
        <v>6.87</v>
      </c>
    </row>
    <row r="29" spans="1:12" ht="10.199999999999999" hidden="1" customHeight="1" x14ac:dyDescent="0.25">
      <c r="A29" s="117" t="s">
        <v>336</v>
      </c>
      <c r="B29" s="94" t="s">
        <v>81</v>
      </c>
      <c r="C29" s="94" t="s">
        <v>80</v>
      </c>
      <c r="D29" s="94">
        <v>80</v>
      </c>
      <c r="E29" s="94">
        <v>10</v>
      </c>
      <c r="F29" s="186" t="e">
        <f>ROUND(#REF!*1.077,2)</f>
        <v>#REF!</v>
      </c>
      <c r="G29" s="248" t="e">
        <f t="shared" si="0"/>
        <v>#REF!</v>
      </c>
      <c r="H29" s="188" t="e">
        <f t="shared" si="1"/>
        <v>#REF!</v>
      </c>
    </row>
    <row r="30" spans="1:12" s="36" customFormat="1" x14ac:dyDescent="0.25">
      <c r="A30" s="118" t="s">
        <v>337</v>
      </c>
      <c r="B30" s="96" t="s">
        <v>992</v>
      </c>
      <c r="C30" s="96" t="s">
        <v>979</v>
      </c>
      <c r="D30" s="96">
        <v>80</v>
      </c>
      <c r="E30" s="96">
        <v>10</v>
      </c>
      <c r="F30" s="186">
        <v>16.21</v>
      </c>
      <c r="G30" s="248">
        <f t="shared" si="0"/>
        <v>17.18</v>
      </c>
      <c r="H30" s="188">
        <f t="shared" si="1"/>
        <v>17.73</v>
      </c>
    </row>
    <row r="31" spans="1:12" ht="13.2" customHeight="1" x14ac:dyDescent="0.25">
      <c r="A31" s="376" t="s">
        <v>1061</v>
      </c>
      <c r="B31" s="377"/>
      <c r="C31" s="377"/>
      <c r="D31" s="377"/>
      <c r="E31" s="377"/>
      <c r="F31" s="377"/>
      <c r="G31" s="377"/>
      <c r="H31" s="378"/>
    </row>
    <row r="32" spans="1:12" ht="20.399999999999999" x14ac:dyDescent="0.25">
      <c r="A32" s="75" t="s">
        <v>71</v>
      </c>
      <c r="B32" s="75" t="s">
        <v>1040</v>
      </c>
      <c r="C32" s="75" t="s">
        <v>72</v>
      </c>
      <c r="D32" s="75" t="s">
        <v>73</v>
      </c>
      <c r="E32" s="75" t="s">
        <v>74</v>
      </c>
      <c r="F32" s="101" t="s">
        <v>1138</v>
      </c>
      <c r="G32" s="247" t="s">
        <v>1177</v>
      </c>
      <c r="H32" s="159" t="s">
        <v>1186</v>
      </c>
    </row>
    <row r="33" spans="1:8" ht="12.6" customHeight="1" x14ac:dyDescent="0.25">
      <c r="A33" s="121" t="s">
        <v>783</v>
      </c>
      <c r="B33" s="92" t="s">
        <v>991</v>
      </c>
      <c r="C33" s="92" t="s">
        <v>979</v>
      </c>
      <c r="D33" s="92">
        <v>80</v>
      </c>
      <c r="E33" s="92">
        <v>10</v>
      </c>
      <c r="F33" s="188">
        <v>6.32</v>
      </c>
      <c r="G33" s="248">
        <f t="shared" si="0"/>
        <v>6.7</v>
      </c>
      <c r="H33" s="188">
        <f t="shared" si="1"/>
        <v>6.91</v>
      </c>
    </row>
    <row r="34" spans="1:8" ht="13.2" customHeight="1" x14ac:dyDescent="0.25">
      <c r="A34" s="376" t="s">
        <v>353</v>
      </c>
      <c r="B34" s="377"/>
      <c r="C34" s="377"/>
      <c r="D34" s="377"/>
      <c r="E34" s="377"/>
      <c r="F34" s="377"/>
      <c r="G34" s="377"/>
      <c r="H34" s="378"/>
    </row>
    <row r="35" spans="1:8" s="76" customFormat="1" ht="20.399999999999999" x14ac:dyDescent="0.25">
      <c r="A35" s="75" t="s">
        <v>71</v>
      </c>
      <c r="B35" s="75" t="s">
        <v>1040</v>
      </c>
      <c r="C35" s="75" t="s">
        <v>72</v>
      </c>
      <c r="D35" s="75" t="s">
        <v>73</v>
      </c>
      <c r="E35" s="75" t="s">
        <v>74</v>
      </c>
      <c r="F35" s="101" t="s">
        <v>1138</v>
      </c>
      <c r="G35" s="247" t="s">
        <v>1177</v>
      </c>
      <c r="H35" s="159" t="s">
        <v>1186</v>
      </c>
    </row>
    <row r="36" spans="1:8" x14ac:dyDescent="0.25">
      <c r="A36" s="122" t="s">
        <v>338</v>
      </c>
      <c r="B36" s="73" t="s">
        <v>993</v>
      </c>
      <c r="C36" s="73" t="s">
        <v>994</v>
      </c>
      <c r="D36" s="73">
        <v>80</v>
      </c>
      <c r="E36" s="73">
        <v>10</v>
      </c>
      <c r="F36" s="187">
        <v>7.11</v>
      </c>
      <c r="G36" s="217">
        <f t="shared" si="0"/>
        <v>7.54</v>
      </c>
      <c r="H36" s="187">
        <f t="shared" si="1"/>
        <v>7.78</v>
      </c>
    </row>
    <row r="37" spans="1:8" ht="13.2" customHeight="1" x14ac:dyDescent="0.25">
      <c r="A37" s="382" t="s">
        <v>355</v>
      </c>
      <c r="B37" s="383"/>
      <c r="C37" s="383"/>
      <c r="D37" s="383"/>
      <c r="E37" s="383"/>
      <c r="F37" s="383"/>
      <c r="G37" s="383"/>
      <c r="H37" s="384"/>
    </row>
    <row r="38" spans="1:8" s="76" customFormat="1" ht="20.399999999999999" x14ac:dyDescent="0.25">
      <c r="A38" s="75" t="s">
        <v>71</v>
      </c>
      <c r="B38" s="75" t="s">
        <v>1040</v>
      </c>
      <c r="C38" s="75" t="s">
        <v>72</v>
      </c>
      <c r="D38" s="75" t="s">
        <v>73</v>
      </c>
      <c r="E38" s="75" t="s">
        <v>74</v>
      </c>
      <c r="F38" s="101" t="s">
        <v>1138</v>
      </c>
      <c r="G38" s="247" t="s">
        <v>1177</v>
      </c>
      <c r="H38" s="159" t="s">
        <v>1186</v>
      </c>
    </row>
    <row r="39" spans="1:8" x14ac:dyDescent="0.25">
      <c r="A39" s="119" t="s">
        <v>339</v>
      </c>
      <c r="B39" s="25" t="s">
        <v>991</v>
      </c>
      <c r="C39" s="25" t="s">
        <v>996</v>
      </c>
      <c r="D39" s="25">
        <v>80</v>
      </c>
      <c r="E39" s="25">
        <v>10</v>
      </c>
      <c r="F39" s="187">
        <v>6.09</v>
      </c>
      <c r="G39" s="249">
        <f t="shared" si="0"/>
        <v>6.46</v>
      </c>
      <c r="H39" s="187">
        <f t="shared" si="1"/>
        <v>6.67</v>
      </c>
    </row>
    <row r="40" spans="1:8" s="34" customFormat="1" x14ac:dyDescent="0.2">
      <c r="A40" s="124" t="s">
        <v>1002</v>
      </c>
      <c r="B40" s="93" t="s">
        <v>990</v>
      </c>
      <c r="C40" s="93" t="s">
        <v>997</v>
      </c>
      <c r="D40" s="93">
        <v>80</v>
      </c>
      <c r="E40" s="93">
        <v>10</v>
      </c>
      <c r="F40" s="187">
        <v>13.27</v>
      </c>
      <c r="G40" s="249">
        <f t="shared" si="0"/>
        <v>14.07</v>
      </c>
      <c r="H40" s="187">
        <f t="shared" si="1"/>
        <v>14.52</v>
      </c>
    </row>
    <row r="41" spans="1:8" x14ac:dyDescent="0.25">
      <c r="A41" s="33" t="s">
        <v>17</v>
      </c>
      <c r="B41" s="93" t="s">
        <v>1003</v>
      </c>
      <c r="C41" s="25" t="s">
        <v>997</v>
      </c>
      <c r="D41" s="25">
        <v>80</v>
      </c>
      <c r="E41" s="25">
        <v>10</v>
      </c>
      <c r="F41" s="187">
        <v>13.77</v>
      </c>
      <c r="G41" s="249">
        <f t="shared" si="0"/>
        <v>14.6</v>
      </c>
      <c r="H41" s="187">
        <f t="shared" si="1"/>
        <v>15.07</v>
      </c>
    </row>
    <row r="42" spans="1:8" x14ac:dyDescent="0.25">
      <c r="A42" s="118" t="s">
        <v>340</v>
      </c>
      <c r="B42" s="96" t="s">
        <v>987</v>
      </c>
      <c r="C42" s="96" t="s">
        <v>998</v>
      </c>
      <c r="D42" s="96">
        <v>80</v>
      </c>
      <c r="E42" s="96">
        <v>10</v>
      </c>
      <c r="F42" s="188">
        <v>15.73</v>
      </c>
      <c r="G42" s="248">
        <f t="shared" si="0"/>
        <v>16.670000000000002</v>
      </c>
      <c r="H42" s="186">
        <f t="shared" si="1"/>
        <v>17.2</v>
      </c>
    </row>
    <row r="43" spans="1:8" x14ac:dyDescent="0.25">
      <c r="A43" s="119" t="s">
        <v>427</v>
      </c>
      <c r="B43" s="25" t="s">
        <v>995</v>
      </c>
      <c r="C43" s="25" t="s">
        <v>998</v>
      </c>
      <c r="D43" s="25">
        <v>80</v>
      </c>
      <c r="E43" s="25">
        <v>10</v>
      </c>
      <c r="F43" s="187">
        <v>18.13</v>
      </c>
      <c r="G43" s="249">
        <f t="shared" si="0"/>
        <v>19.22</v>
      </c>
      <c r="H43" s="187">
        <f t="shared" si="1"/>
        <v>19.84</v>
      </c>
    </row>
    <row r="44" spans="1:8" ht="21.9" customHeight="1" x14ac:dyDescent="0.25">
      <c r="A44" s="379" t="s">
        <v>356</v>
      </c>
      <c r="B44" s="380"/>
      <c r="C44" s="380"/>
      <c r="D44" s="380"/>
      <c r="E44" s="380"/>
      <c r="F44" s="380"/>
      <c r="G44" s="380"/>
      <c r="H44" s="381"/>
    </row>
    <row r="45" spans="1:8" s="76" customFormat="1" ht="22.2" customHeight="1" x14ac:dyDescent="0.25">
      <c r="A45" s="75" t="s">
        <v>71</v>
      </c>
      <c r="B45" s="75" t="s">
        <v>1040</v>
      </c>
      <c r="C45" s="75" t="s">
        <v>72</v>
      </c>
      <c r="D45" s="75" t="s">
        <v>73</v>
      </c>
      <c r="E45" s="75" t="s">
        <v>74</v>
      </c>
      <c r="F45" s="101" t="s">
        <v>1138</v>
      </c>
      <c r="G45" s="247" t="s">
        <v>1177</v>
      </c>
      <c r="H45" s="159" t="s">
        <v>1186</v>
      </c>
    </row>
    <row r="46" spans="1:8" x14ac:dyDescent="0.25">
      <c r="A46" s="104" t="s">
        <v>341</v>
      </c>
      <c r="B46" s="22" t="s">
        <v>989</v>
      </c>
      <c r="C46" s="22" t="s">
        <v>999</v>
      </c>
      <c r="D46" s="22">
        <v>80</v>
      </c>
      <c r="E46" s="22">
        <v>10</v>
      </c>
      <c r="F46" s="186">
        <v>5.18</v>
      </c>
      <c r="G46" s="248">
        <f t="shared" si="0"/>
        <v>5.49</v>
      </c>
      <c r="H46" s="188">
        <f t="shared" si="1"/>
        <v>5.67</v>
      </c>
    </row>
    <row r="47" spans="1:8" x14ac:dyDescent="0.25">
      <c r="A47" s="118" t="s">
        <v>342</v>
      </c>
      <c r="B47" s="96" t="s">
        <v>983</v>
      </c>
      <c r="C47" s="96" t="s">
        <v>999</v>
      </c>
      <c r="D47" s="96">
        <v>80</v>
      </c>
      <c r="E47" s="96">
        <v>10</v>
      </c>
      <c r="F47" s="186">
        <v>5.1100000000000003</v>
      </c>
      <c r="G47" s="248">
        <f t="shared" si="0"/>
        <v>5.42</v>
      </c>
      <c r="H47" s="188">
        <f t="shared" si="1"/>
        <v>5.59</v>
      </c>
    </row>
    <row r="48" spans="1:8" x14ac:dyDescent="0.25">
      <c r="A48" s="118" t="s">
        <v>343</v>
      </c>
      <c r="B48" s="96" t="s">
        <v>985</v>
      </c>
      <c r="C48" s="96" t="s">
        <v>1000</v>
      </c>
      <c r="D48" s="96">
        <v>80</v>
      </c>
      <c r="E48" s="96">
        <v>10</v>
      </c>
      <c r="F48" s="186">
        <v>10.220000000000001</v>
      </c>
      <c r="G48" s="248">
        <f t="shared" si="0"/>
        <v>10.83</v>
      </c>
      <c r="H48" s="188">
        <f t="shared" si="1"/>
        <v>11.18</v>
      </c>
    </row>
    <row r="49" spans="1:9" x14ac:dyDescent="0.25">
      <c r="A49" s="118" t="s">
        <v>344</v>
      </c>
      <c r="B49" s="96" t="s">
        <v>987</v>
      </c>
      <c r="C49" s="96" t="s">
        <v>1000</v>
      </c>
      <c r="D49" s="96">
        <v>80</v>
      </c>
      <c r="E49" s="96">
        <v>10</v>
      </c>
      <c r="F49" s="186">
        <v>13.26</v>
      </c>
      <c r="G49" s="248">
        <f t="shared" si="0"/>
        <v>14.06</v>
      </c>
      <c r="H49" s="188">
        <f t="shared" si="1"/>
        <v>14.51</v>
      </c>
    </row>
    <row r="50" spans="1:9" ht="16.8" customHeight="1" x14ac:dyDescent="0.25">
      <c r="A50" s="379" t="s">
        <v>357</v>
      </c>
      <c r="B50" s="380"/>
      <c r="C50" s="380"/>
      <c r="D50" s="380"/>
      <c r="E50" s="380"/>
      <c r="F50" s="380"/>
      <c r="G50" s="380"/>
      <c r="H50" s="381"/>
    </row>
    <row r="51" spans="1:9" s="76" customFormat="1" ht="20.399999999999999" x14ac:dyDescent="0.25">
      <c r="A51" s="75" t="s">
        <v>71</v>
      </c>
      <c r="B51" s="75" t="s">
        <v>1040</v>
      </c>
      <c r="C51" s="75" t="s">
        <v>72</v>
      </c>
      <c r="D51" s="75" t="s">
        <v>73</v>
      </c>
      <c r="E51" s="75" t="s">
        <v>74</v>
      </c>
      <c r="F51" s="101" t="s">
        <v>1138</v>
      </c>
      <c r="G51" s="247" t="s">
        <v>1177</v>
      </c>
      <c r="H51" s="159" t="s">
        <v>1186</v>
      </c>
    </row>
    <row r="52" spans="1:9" x14ac:dyDescent="0.25">
      <c r="A52" s="105" t="s">
        <v>345</v>
      </c>
      <c r="B52" s="93" t="s">
        <v>991</v>
      </c>
      <c r="C52" s="93" t="s">
        <v>1001</v>
      </c>
      <c r="D52" s="93">
        <v>80</v>
      </c>
      <c r="E52" s="93">
        <v>10</v>
      </c>
      <c r="F52" s="187">
        <v>7.74</v>
      </c>
      <c r="G52" s="249">
        <f t="shared" si="0"/>
        <v>8.1999999999999993</v>
      </c>
      <c r="H52" s="187">
        <f t="shared" si="1"/>
        <v>8.4600000000000009</v>
      </c>
    </row>
    <row r="53" spans="1:9" ht="22.95" hidden="1" customHeight="1" x14ac:dyDescent="0.25">
      <c r="A53" s="80" t="s">
        <v>141</v>
      </c>
      <c r="B53" s="80"/>
      <c r="C53" s="80"/>
      <c r="D53" s="80"/>
      <c r="E53" s="80"/>
    </row>
    <row r="54" spans="1:9" ht="10.199999999999999" hidden="1" customHeight="1" x14ac:dyDescent="0.25">
      <c r="A54" s="77" t="s">
        <v>71</v>
      </c>
      <c r="B54" s="77" t="s">
        <v>1040</v>
      </c>
      <c r="C54" s="77" t="s">
        <v>72</v>
      </c>
      <c r="D54" s="77" t="s">
        <v>73</v>
      </c>
      <c r="E54" s="77" t="s">
        <v>74</v>
      </c>
    </row>
    <row r="55" spans="1:9" ht="10.199999999999999" hidden="1" customHeight="1" x14ac:dyDescent="0.25">
      <c r="A55" s="45" t="s">
        <v>33</v>
      </c>
      <c r="B55" s="45" t="s">
        <v>459</v>
      </c>
      <c r="C55" s="45" t="s">
        <v>428</v>
      </c>
      <c r="D55" s="94">
        <v>80</v>
      </c>
      <c r="E55" s="94">
        <v>10</v>
      </c>
    </row>
    <row r="56" spans="1:9" x14ac:dyDescent="0.25">
      <c r="A56" s="339" t="s">
        <v>1213</v>
      </c>
      <c r="B56" s="339"/>
      <c r="C56" s="339"/>
      <c r="D56" s="339"/>
      <c r="E56" s="339"/>
      <c r="F56" s="339"/>
      <c r="G56" s="339"/>
      <c r="H56" s="339"/>
      <c r="I56" s="32"/>
    </row>
    <row r="57" spans="1:9" ht="23.4" customHeight="1" x14ac:dyDescent="0.25">
      <c r="A57" s="110" t="s">
        <v>71</v>
      </c>
      <c r="B57" s="72" t="s">
        <v>1038</v>
      </c>
      <c r="C57" s="72" t="s">
        <v>72</v>
      </c>
      <c r="D57" s="72" t="s">
        <v>73</v>
      </c>
      <c r="E57" s="72" t="s">
        <v>74</v>
      </c>
      <c r="F57" s="101" t="s">
        <v>1138</v>
      </c>
      <c r="G57" s="159" t="s">
        <v>1177</v>
      </c>
      <c r="H57" s="159" t="s">
        <v>1186</v>
      </c>
      <c r="I57" s="366" t="s">
        <v>1211</v>
      </c>
    </row>
    <row r="58" spans="1:9" ht="19.8" customHeight="1" x14ac:dyDescent="0.25">
      <c r="A58" s="291" t="s">
        <v>1189</v>
      </c>
      <c r="B58" s="294" t="s">
        <v>1142</v>
      </c>
      <c r="C58" s="294" t="s">
        <v>1190</v>
      </c>
      <c r="D58" s="294">
        <v>80</v>
      </c>
      <c r="E58" s="294">
        <v>10</v>
      </c>
      <c r="F58" s="296">
        <v>6.32</v>
      </c>
      <c r="G58" s="297">
        <f t="shared" ref="G58" si="2">ROUND(F58*1.06,2)</f>
        <v>6.7</v>
      </c>
      <c r="H58" s="296">
        <f t="shared" ref="H58" si="3">ROUND(G58*1.032,2)</f>
        <v>6.91</v>
      </c>
      <c r="I58" s="367"/>
    </row>
  </sheetData>
  <sheetProtection algorithmName="SHA-512" hashValue="RCljqjfjjAw78bRXkKpt6VjVyCYt4yUaPMexEFNMcQga4C9S40OfDe/3tos4BBMw4Ici+b+UA/f/0hBohPhrUA==" saltValue="q3sGyoi++j+tsU39gL9NoQ==" spinCount="100000" sheet="1" formatCells="0" formatColumns="0" formatRows="0" insertColumns="0" insertRows="0" insertHyperlinks="0" deleteColumns="0" deleteRows="0"/>
  <mergeCells count="13">
    <mergeCell ref="A56:H56"/>
    <mergeCell ref="I57:I58"/>
    <mergeCell ref="A1:H1"/>
    <mergeCell ref="A2:H2"/>
    <mergeCell ref="A3:H3"/>
    <mergeCell ref="A4:H4"/>
    <mergeCell ref="A18:H18"/>
    <mergeCell ref="A50:H50"/>
    <mergeCell ref="A44:H44"/>
    <mergeCell ref="A25:H25"/>
    <mergeCell ref="A31:H31"/>
    <mergeCell ref="A34:H34"/>
    <mergeCell ref="A37:H37"/>
  </mergeCells>
  <phoneticPr fontId="2" type="noConversion"/>
  <printOptions horizontalCentered="1"/>
  <pageMargins left="0.25" right="0.25" top="0.75" bottom="0.75" header="0.3" footer="0.3"/>
  <pageSetup paperSize="9" orientation="portrait" r:id="rId1"/>
  <headerFooter alignWithMargins="0">
    <oddFooter xml:space="preserve">&amp;COznaczenia w tabelach:
 &amp;"Arial,Pogrubiony"Czcionka pogrubiona&amp;"Arial,Normalny" - typówka żywiczna, dodatkowo rabatowana.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2"/>
  <sheetViews>
    <sheetView zoomScale="112" zoomScaleNormal="112" workbookViewId="0">
      <selection activeCell="J91" sqref="J91"/>
    </sheetView>
  </sheetViews>
  <sheetFormatPr defaultColWidth="9.109375" defaultRowHeight="10.199999999999999" x14ac:dyDescent="0.25"/>
  <cols>
    <col min="1" max="1" width="8.33203125" style="6" customWidth="1"/>
    <col min="2" max="2" width="20.88671875" style="134" customWidth="1"/>
    <col min="3" max="3" width="20.44140625" style="134" bestFit="1" customWidth="1"/>
    <col min="4" max="4" width="10.109375" style="134" customWidth="1"/>
    <col min="5" max="5" width="16.33203125" style="3" customWidth="1"/>
    <col min="6" max="6" width="12.33203125" style="161" hidden="1" customWidth="1"/>
    <col min="7" max="7" width="13.88671875" style="3" hidden="1" customWidth="1"/>
    <col min="8" max="8" width="12.88671875" style="134" customWidth="1"/>
    <col min="9" max="9" width="10.21875" style="3" customWidth="1"/>
    <col min="10" max="10" width="64.88671875" style="3" customWidth="1"/>
    <col min="11" max="16384" width="9.109375" style="3"/>
  </cols>
  <sheetData>
    <row r="1" spans="1:8" ht="52.8" customHeight="1" x14ac:dyDescent="0.25">
      <c r="A1" s="410" t="s">
        <v>360</v>
      </c>
      <c r="B1" s="411"/>
      <c r="C1" s="411"/>
      <c r="D1" s="411"/>
      <c r="E1" s="411"/>
      <c r="F1" s="411"/>
      <c r="G1" s="411"/>
      <c r="H1" s="411"/>
    </row>
    <row r="2" spans="1:8" ht="35.4" customHeight="1" x14ac:dyDescent="0.25">
      <c r="A2" s="389" t="s">
        <v>361</v>
      </c>
      <c r="B2" s="390"/>
      <c r="C2" s="390"/>
      <c r="D2" s="390"/>
      <c r="E2" s="390"/>
      <c r="F2" s="390"/>
      <c r="G2" s="390"/>
      <c r="H2" s="390"/>
    </row>
    <row r="3" spans="1:8" ht="105" customHeight="1" x14ac:dyDescent="0.25">
      <c r="A3" s="412"/>
      <c r="B3" s="412"/>
      <c r="C3" s="412"/>
      <c r="D3" s="412"/>
      <c r="E3" s="412"/>
      <c r="F3" s="412"/>
      <c r="G3" s="412"/>
      <c r="H3" s="412"/>
    </row>
    <row r="4" spans="1:8" ht="23.4" customHeight="1" x14ac:dyDescent="0.25">
      <c r="A4" s="388" t="s">
        <v>362</v>
      </c>
      <c r="B4" s="388"/>
      <c r="C4" s="388"/>
      <c r="D4" s="388"/>
      <c r="E4" s="388"/>
      <c r="F4" s="388"/>
      <c r="G4" s="388"/>
      <c r="H4" s="388"/>
    </row>
    <row r="5" spans="1:8" ht="20.399999999999999" x14ac:dyDescent="0.25">
      <c r="A5" s="81" t="s">
        <v>71</v>
      </c>
      <c r="B5" s="82" t="s">
        <v>1049</v>
      </c>
      <c r="C5" s="82" t="s">
        <v>72</v>
      </c>
      <c r="D5" s="82" t="s">
        <v>73</v>
      </c>
      <c r="E5" s="82" t="s">
        <v>74</v>
      </c>
      <c r="F5" s="101" t="s">
        <v>1138</v>
      </c>
      <c r="G5" s="101" t="s">
        <v>1177</v>
      </c>
      <c r="H5" s="101" t="s">
        <v>1186</v>
      </c>
    </row>
    <row r="6" spans="1:8" ht="19.2" customHeight="1" x14ac:dyDescent="0.25">
      <c r="A6" s="125" t="s">
        <v>768</v>
      </c>
      <c r="B6" s="26" t="s">
        <v>471</v>
      </c>
      <c r="C6" s="26" t="s">
        <v>82</v>
      </c>
      <c r="D6" s="26">
        <v>50</v>
      </c>
      <c r="E6" s="26">
        <v>20</v>
      </c>
      <c r="F6" s="43">
        <v>13.4</v>
      </c>
      <c r="G6" s="218">
        <f>ROUND(F6*1.06,2)</f>
        <v>14.2</v>
      </c>
      <c r="H6" s="255">
        <f>ROUND(G6*1.054,2)</f>
        <v>14.97</v>
      </c>
    </row>
    <row r="7" spans="1:8" ht="19.2" customHeight="1" x14ac:dyDescent="0.25">
      <c r="A7" s="125" t="s">
        <v>769</v>
      </c>
      <c r="B7" s="26" t="s">
        <v>83</v>
      </c>
      <c r="C7" s="26" t="s">
        <v>82</v>
      </c>
      <c r="D7" s="26">
        <v>50</v>
      </c>
      <c r="E7" s="26">
        <v>20</v>
      </c>
      <c r="F7" s="43">
        <v>15.77</v>
      </c>
      <c r="G7" s="218">
        <f t="shared" ref="G7:G67" si="0">ROUND(F7*1.06,2)</f>
        <v>16.72</v>
      </c>
      <c r="H7" s="255">
        <f t="shared" ref="H7:H67" si="1">ROUND(G7*1.054,2)</f>
        <v>17.62</v>
      </c>
    </row>
    <row r="8" spans="1:8" s="86" customFormat="1" ht="19.2" customHeight="1" x14ac:dyDescent="0.25">
      <c r="A8" s="125" t="s">
        <v>770</v>
      </c>
      <c r="B8" s="27" t="s">
        <v>84</v>
      </c>
      <c r="C8" s="27" t="s">
        <v>82</v>
      </c>
      <c r="D8" s="27">
        <v>50</v>
      </c>
      <c r="E8" s="27">
        <v>20</v>
      </c>
      <c r="F8" s="43">
        <v>18.59</v>
      </c>
      <c r="G8" s="218">
        <f t="shared" si="0"/>
        <v>19.71</v>
      </c>
      <c r="H8" s="255">
        <f t="shared" si="1"/>
        <v>20.77</v>
      </c>
    </row>
    <row r="9" spans="1:8" ht="19.2" customHeight="1" x14ac:dyDescent="0.25">
      <c r="A9" s="125" t="s">
        <v>771</v>
      </c>
      <c r="B9" s="26" t="s">
        <v>85</v>
      </c>
      <c r="C9" s="26" t="s">
        <v>82</v>
      </c>
      <c r="D9" s="26">
        <v>50</v>
      </c>
      <c r="E9" s="26">
        <v>20</v>
      </c>
      <c r="F9" s="43">
        <v>19.03</v>
      </c>
      <c r="G9" s="218">
        <f t="shared" si="0"/>
        <v>20.170000000000002</v>
      </c>
      <c r="H9" s="255">
        <f t="shared" si="1"/>
        <v>21.26</v>
      </c>
    </row>
    <row r="10" spans="1:8" ht="19.2" customHeight="1" x14ac:dyDescent="0.25">
      <c r="A10" s="129" t="s">
        <v>415</v>
      </c>
      <c r="B10" s="26" t="s">
        <v>429</v>
      </c>
      <c r="C10" s="26" t="s">
        <v>470</v>
      </c>
      <c r="D10" s="26">
        <v>50</v>
      </c>
      <c r="E10" s="26">
        <v>20</v>
      </c>
      <c r="F10" s="43">
        <v>23.14</v>
      </c>
      <c r="G10" s="218">
        <f t="shared" si="0"/>
        <v>24.53</v>
      </c>
      <c r="H10" s="255">
        <f t="shared" si="1"/>
        <v>25.85</v>
      </c>
    </row>
    <row r="11" spans="1:8" ht="19.2" customHeight="1" x14ac:dyDescent="0.25">
      <c r="A11" s="125" t="s">
        <v>772</v>
      </c>
      <c r="B11" s="26" t="s">
        <v>86</v>
      </c>
      <c r="C11" s="26" t="s">
        <v>82</v>
      </c>
      <c r="D11" s="26">
        <v>50</v>
      </c>
      <c r="E11" s="26">
        <v>20</v>
      </c>
      <c r="F11" s="43">
        <v>25.07</v>
      </c>
      <c r="G11" s="218">
        <f t="shared" si="0"/>
        <v>26.57</v>
      </c>
      <c r="H11" s="252">
        <f t="shared" si="1"/>
        <v>28</v>
      </c>
    </row>
    <row r="12" spans="1:8" ht="19.2" customHeight="1" x14ac:dyDescent="0.25">
      <c r="A12" s="125" t="s">
        <v>773</v>
      </c>
      <c r="B12" s="26" t="s">
        <v>87</v>
      </c>
      <c r="C12" s="26" t="s">
        <v>82</v>
      </c>
      <c r="D12" s="26">
        <v>50</v>
      </c>
      <c r="E12" s="26">
        <v>20</v>
      </c>
      <c r="F12" s="43">
        <v>28.37</v>
      </c>
      <c r="G12" s="218">
        <f t="shared" si="0"/>
        <v>30.07</v>
      </c>
      <c r="H12" s="255">
        <f t="shared" si="1"/>
        <v>31.69</v>
      </c>
    </row>
    <row r="13" spans="1:8" ht="19.2" customHeight="1" x14ac:dyDescent="0.25">
      <c r="A13" s="125" t="s">
        <v>774</v>
      </c>
      <c r="B13" s="26" t="s">
        <v>88</v>
      </c>
      <c r="C13" s="26" t="s">
        <v>82</v>
      </c>
      <c r="D13" s="26">
        <v>50</v>
      </c>
      <c r="E13" s="26">
        <v>5</v>
      </c>
      <c r="F13" s="43">
        <v>38.840000000000003</v>
      </c>
      <c r="G13" s="218">
        <f t="shared" si="0"/>
        <v>41.17</v>
      </c>
      <c r="H13" s="255">
        <f t="shared" si="1"/>
        <v>43.39</v>
      </c>
    </row>
    <row r="14" spans="1:8" ht="19.2" customHeight="1" x14ac:dyDescent="0.25">
      <c r="A14" s="125" t="s">
        <v>775</v>
      </c>
      <c r="B14" s="26" t="s">
        <v>89</v>
      </c>
      <c r="C14" s="26" t="s">
        <v>82</v>
      </c>
      <c r="D14" s="26">
        <v>50</v>
      </c>
      <c r="E14" s="26">
        <v>5</v>
      </c>
      <c r="F14" s="43">
        <v>44</v>
      </c>
      <c r="G14" s="218">
        <f t="shared" si="0"/>
        <v>46.64</v>
      </c>
      <c r="H14" s="255">
        <f t="shared" si="1"/>
        <v>49.16</v>
      </c>
    </row>
    <row r="15" spans="1:8" ht="19.2" customHeight="1" x14ac:dyDescent="0.25">
      <c r="A15" s="125" t="s">
        <v>776</v>
      </c>
      <c r="B15" s="26" t="s">
        <v>91</v>
      </c>
      <c r="C15" s="26" t="s">
        <v>82</v>
      </c>
      <c r="D15" s="26">
        <v>50</v>
      </c>
      <c r="E15" s="26">
        <v>5</v>
      </c>
      <c r="F15" s="43">
        <v>62.95</v>
      </c>
      <c r="G15" s="218">
        <f t="shared" si="0"/>
        <v>66.73</v>
      </c>
      <c r="H15" s="255">
        <f t="shared" si="1"/>
        <v>70.33</v>
      </c>
    </row>
    <row r="16" spans="1:8" s="86" customFormat="1" ht="19.2" customHeight="1" x14ac:dyDescent="0.25">
      <c r="A16" s="125" t="s">
        <v>777</v>
      </c>
      <c r="B16" s="27" t="s">
        <v>93</v>
      </c>
      <c r="C16" s="27" t="s">
        <v>82</v>
      </c>
      <c r="D16" s="27">
        <v>50</v>
      </c>
      <c r="E16" s="27">
        <v>3</v>
      </c>
      <c r="F16" s="43">
        <v>107.71</v>
      </c>
      <c r="G16" s="218">
        <f t="shared" si="0"/>
        <v>114.17</v>
      </c>
      <c r="H16" s="255">
        <f t="shared" si="1"/>
        <v>120.34</v>
      </c>
    </row>
    <row r="17" spans="1:8" ht="19.2" customHeight="1" x14ac:dyDescent="0.25">
      <c r="A17" s="125" t="s">
        <v>778</v>
      </c>
      <c r="B17" s="26" t="s">
        <v>94</v>
      </c>
      <c r="C17" s="26" t="s">
        <v>82</v>
      </c>
      <c r="D17" s="26">
        <v>50</v>
      </c>
      <c r="E17" s="26">
        <v>3</v>
      </c>
      <c r="F17" s="43">
        <v>124.89</v>
      </c>
      <c r="G17" s="218">
        <f t="shared" si="0"/>
        <v>132.38</v>
      </c>
      <c r="H17" s="255">
        <f t="shared" si="1"/>
        <v>139.53</v>
      </c>
    </row>
    <row r="18" spans="1:8" ht="19.2" customHeight="1" x14ac:dyDescent="0.25">
      <c r="A18" s="125" t="s">
        <v>779</v>
      </c>
      <c r="B18" s="26" t="s">
        <v>95</v>
      </c>
      <c r="C18" s="26" t="s">
        <v>82</v>
      </c>
      <c r="D18" s="26">
        <v>50</v>
      </c>
      <c r="E18" s="26">
        <v>3</v>
      </c>
      <c r="F18" s="43">
        <v>170.06</v>
      </c>
      <c r="G18" s="218">
        <f t="shared" si="0"/>
        <v>180.26</v>
      </c>
      <c r="H18" s="255">
        <f t="shared" si="1"/>
        <v>189.99</v>
      </c>
    </row>
    <row r="19" spans="1:8" ht="19.2" customHeight="1" x14ac:dyDescent="0.25">
      <c r="A19" s="125" t="s">
        <v>780</v>
      </c>
      <c r="B19" s="26" t="s">
        <v>96</v>
      </c>
      <c r="C19" s="26" t="s">
        <v>472</v>
      </c>
      <c r="D19" s="26">
        <v>50</v>
      </c>
      <c r="E19" s="26">
        <v>3</v>
      </c>
      <c r="F19" s="43">
        <v>167.66</v>
      </c>
      <c r="G19" s="218">
        <f t="shared" si="0"/>
        <v>177.72</v>
      </c>
      <c r="H19" s="255">
        <f t="shared" si="1"/>
        <v>187.32</v>
      </c>
    </row>
    <row r="20" spans="1:8" ht="19.2" customHeight="1" x14ac:dyDescent="0.25">
      <c r="A20" s="125" t="s">
        <v>781</v>
      </c>
      <c r="B20" s="26" t="s">
        <v>98</v>
      </c>
      <c r="C20" s="26" t="s">
        <v>472</v>
      </c>
      <c r="D20" s="26">
        <v>50</v>
      </c>
      <c r="E20" s="26">
        <v>2</v>
      </c>
      <c r="F20" s="43">
        <v>195.82</v>
      </c>
      <c r="G20" s="218">
        <f t="shared" si="0"/>
        <v>207.57</v>
      </c>
      <c r="H20" s="255">
        <f t="shared" si="1"/>
        <v>218.78</v>
      </c>
    </row>
    <row r="21" spans="1:8" ht="19.2" customHeight="1" x14ac:dyDescent="0.25">
      <c r="A21" s="125" t="s">
        <v>782</v>
      </c>
      <c r="B21" s="26" t="s">
        <v>99</v>
      </c>
      <c r="C21" s="26" t="s">
        <v>876</v>
      </c>
      <c r="D21" s="26">
        <v>50</v>
      </c>
      <c r="E21" s="26" t="s">
        <v>784</v>
      </c>
      <c r="F21" s="43">
        <v>260.8</v>
      </c>
      <c r="G21" s="218">
        <f t="shared" si="0"/>
        <v>276.45</v>
      </c>
      <c r="H21" s="255">
        <f t="shared" si="1"/>
        <v>291.38</v>
      </c>
    </row>
    <row r="22" spans="1:8" ht="26.4" customHeight="1" x14ac:dyDescent="0.25">
      <c r="A22" s="388" t="s">
        <v>364</v>
      </c>
      <c r="B22" s="388"/>
      <c r="C22" s="388"/>
      <c r="D22" s="388"/>
      <c r="E22" s="388"/>
      <c r="F22" s="388"/>
      <c r="G22" s="388"/>
      <c r="H22" s="388"/>
    </row>
    <row r="23" spans="1:8" ht="24" customHeight="1" x14ac:dyDescent="0.25">
      <c r="A23" s="81" t="s">
        <v>71</v>
      </c>
      <c r="B23" s="82" t="s">
        <v>1049</v>
      </c>
      <c r="C23" s="82" t="s">
        <v>72</v>
      </c>
      <c r="D23" s="82" t="s">
        <v>73</v>
      </c>
      <c r="E23" s="83" t="s">
        <v>74</v>
      </c>
      <c r="F23" s="101" t="s">
        <v>1138</v>
      </c>
      <c r="G23" s="101" t="s">
        <v>1177</v>
      </c>
      <c r="H23" s="101" t="s">
        <v>1186</v>
      </c>
    </row>
    <row r="24" spans="1:8" ht="22.8" customHeight="1" x14ac:dyDescent="0.25">
      <c r="A24" s="125">
        <v>215914</v>
      </c>
      <c r="B24" s="26" t="s">
        <v>99</v>
      </c>
      <c r="C24" s="26" t="s">
        <v>534</v>
      </c>
      <c r="D24" s="26">
        <v>50</v>
      </c>
      <c r="E24" s="27" t="s">
        <v>784</v>
      </c>
      <c r="F24" s="43">
        <v>295.97000000000003</v>
      </c>
      <c r="G24" s="218">
        <f t="shared" si="0"/>
        <v>313.73</v>
      </c>
      <c r="H24" s="255">
        <f t="shared" si="1"/>
        <v>330.67</v>
      </c>
    </row>
    <row r="25" spans="1:8" ht="31.2" customHeight="1" x14ac:dyDescent="0.25">
      <c r="A25" s="388" t="s">
        <v>363</v>
      </c>
      <c r="B25" s="388"/>
      <c r="C25" s="388"/>
      <c r="D25" s="388"/>
      <c r="E25" s="388"/>
      <c r="F25" s="388"/>
      <c r="G25" s="388"/>
      <c r="H25" s="388"/>
    </row>
    <row r="26" spans="1:8" ht="25.2" customHeight="1" x14ac:dyDescent="0.25">
      <c r="A26" s="81" t="s">
        <v>71</v>
      </c>
      <c r="B26" s="82" t="s">
        <v>1049</v>
      </c>
      <c r="C26" s="82" t="s">
        <v>72</v>
      </c>
      <c r="D26" s="82" t="s">
        <v>73</v>
      </c>
      <c r="E26" s="83" t="s">
        <v>74</v>
      </c>
      <c r="F26" s="101" t="s">
        <v>1138</v>
      </c>
      <c r="G26" s="101" t="s">
        <v>1177</v>
      </c>
      <c r="H26" s="101" t="s">
        <v>1186</v>
      </c>
    </row>
    <row r="27" spans="1:8" ht="15" customHeight="1" x14ac:dyDescent="0.25">
      <c r="A27" s="125">
        <v>120090</v>
      </c>
      <c r="B27" s="26" t="s">
        <v>100</v>
      </c>
      <c r="C27" s="26" t="s">
        <v>101</v>
      </c>
      <c r="D27" s="26">
        <v>50</v>
      </c>
      <c r="E27" s="26">
        <v>100</v>
      </c>
      <c r="F27" s="43">
        <v>21.23</v>
      </c>
      <c r="G27" s="218">
        <f t="shared" si="0"/>
        <v>22.5</v>
      </c>
      <c r="H27" s="255">
        <f t="shared" si="1"/>
        <v>23.72</v>
      </c>
    </row>
    <row r="28" spans="1:8" ht="15" customHeight="1" x14ac:dyDescent="0.25">
      <c r="A28" s="125">
        <v>120092</v>
      </c>
      <c r="B28" s="26" t="s">
        <v>100</v>
      </c>
      <c r="C28" s="26" t="s">
        <v>102</v>
      </c>
      <c r="D28" s="26">
        <v>50</v>
      </c>
      <c r="E28" s="26">
        <v>100</v>
      </c>
      <c r="F28" s="43">
        <v>21.23</v>
      </c>
      <c r="G28" s="218">
        <f t="shared" si="0"/>
        <v>22.5</v>
      </c>
      <c r="H28" s="255">
        <f t="shared" si="1"/>
        <v>23.72</v>
      </c>
    </row>
    <row r="29" spans="1:8" ht="15" customHeight="1" x14ac:dyDescent="0.25">
      <c r="A29" s="125">
        <v>120118</v>
      </c>
      <c r="B29" s="26" t="s">
        <v>103</v>
      </c>
      <c r="C29" s="26" t="s">
        <v>102</v>
      </c>
      <c r="D29" s="26">
        <v>50</v>
      </c>
      <c r="E29" s="26">
        <v>50</v>
      </c>
      <c r="F29" s="43">
        <v>23.37</v>
      </c>
      <c r="G29" s="218">
        <f t="shared" si="0"/>
        <v>24.77</v>
      </c>
      <c r="H29" s="255">
        <f t="shared" si="1"/>
        <v>26.11</v>
      </c>
    </row>
    <row r="30" spans="1:8" ht="15" customHeight="1" x14ac:dyDescent="0.25">
      <c r="A30" s="125">
        <v>120123</v>
      </c>
      <c r="B30" s="26" t="s">
        <v>104</v>
      </c>
      <c r="C30" s="26" t="s">
        <v>102</v>
      </c>
      <c r="D30" s="26">
        <v>50</v>
      </c>
      <c r="E30" s="26">
        <v>50</v>
      </c>
      <c r="F30" s="43">
        <v>23.37</v>
      </c>
      <c r="G30" s="218">
        <f t="shared" si="0"/>
        <v>24.77</v>
      </c>
      <c r="H30" s="255">
        <f t="shared" si="1"/>
        <v>26.11</v>
      </c>
    </row>
    <row r="31" spans="1:8" ht="15" customHeight="1" x14ac:dyDescent="0.2">
      <c r="A31" s="126" t="s">
        <v>416</v>
      </c>
      <c r="B31" s="26" t="s">
        <v>469</v>
      </c>
      <c r="C31" s="26" t="s">
        <v>102</v>
      </c>
      <c r="D31" s="26">
        <v>50</v>
      </c>
      <c r="E31" s="26">
        <v>50</v>
      </c>
      <c r="F31" s="43">
        <v>28.06</v>
      </c>
      <c r="G31" s="218">
        <f t="shared" si="0"/>
        <v>29.74</v>
      </c>
      <c r="H31" s="255">
        <f t="shared" si="1"/>
        <v>31.35</v>
      </c>
    </row>
    <row r="32" spans="1:8" ht="15" customHeight="1" x14ac:dyDescent="0.25">
      <c r="A32" s="125" t="s">
        <v>430</v>
      </c>
      <c r="B32" s="26" t="s">
        <v>105</v>
      </c>
      <c r="C32" s="26" t="s">
        <v>102</v>
      </c>
      <c r="D32" s="26">
        <v>50</v>
      </c>
      <c r="E32" s="26">
        <v>30</v>
      </c>
      <c r="F32" s="43">
        <v>30.42</v>
      </c>
      <c r="G32" s="218">
        <f t="shared" si="0"/>
        <v>32.25</v>
      </c>
      <c r="H32" s="255">
        <f t="shared" si="1"/>
        <v>33.99</v>
      </c>
    </row>
    <row r="33" spans="1:8" ht="27" customHeight="1" x14ac:dyDescent="0.25">
      <c r="A33" s="413" t="s">
        <v>1034</v>
      </c>
      <c r="B33" s="414"/>
      <c r="C33" s="414"/>
      <c r="D33" s="414"/>
      <c r="E33" s="414"/>
      <c r="F33" s="414"/>
      <c r="G33" s="414"/>
      <c r="H33" s="414"/>
    </row>
    <row r="34" spans="1:8" ht="98.4" customHeight="1" x14ac:dyDescent="0.25">
      <c r="A34" s="409"/>
      <c r="B34" s="409"/>
      <c r="C34" s="409"/>
      <c r="D34" s="409"/>
      <c r="E34" s="409"/>
      <c r="F34" s="409"/>
      <c r="G34" s="409"/>
      <c r="H34" s="409"/>
    </row>
    <row r="35" spans="1:8" ht="21.6" customHeight="1" x14ac:dyDescent="0.25">
      <c r="A35" s="388" t="s">
        <v>362</v>
      </c>
      <c r="B35" s="388"/>
      <c r="C35" s="388"/>
      <c r="D35" s="388"/>
      <c r="E35" s="388"/>
      <c r="F35" s="388"/>
      <c r="G35" s="388"/>
      <c r="H35" s="388"/>
    </row>
    <row r="36" spans="1:8" ht="20.399999999999999" x14ac:dyDescent="0.25">
      <c r="A36" s="81" t="s">
        <v>71</v>
      </c>
      <c r="B36" s="82" t="s">
        <v>1049</v>
      </c>
      <c r="C36" s="82" t="s">
        <v>72</v>
      </c>
      <c r="D36" s="82" t="s">
        <v>73</v>
      </c>
      <c r="E36" s="82" t="s">
        <v>74</v>
      </c>
      <c r="F36" s="101" t="s">
        <v>1138</v>
      </c>
      <c r="G36" s="101" t="s">
        <v>1177</v>
      </c>
      <c r="H36" s="101" t="s">
        <v>1186</v>
      </c>
    </row>
    <row r="37" spans="1:8" s="86" customFormat="1" ht="15" customHeight="1" x14ac:dyDescent="0.25">
      <c r="A37" s="125" t="s">
        <v>1035</v>
      </c>
      <c r="B37" s="27" t="s">
        <v>103</v>
      </c>
      <c r="C37" s="27" t="s">
        <v>1036</v>
      </c>
      <c r="D37" s="27">
        <v>50</v>
      </c>
      <c r="E37" s="27">
        <v>20</v>
      </c>
      <c r="F37" s="43">
        <v>27.08</v>
      </c>
      <c r="G37" s="218">
        <f t="shared" si="0"/>
        <v>28.7</v>
      </c>
      <c r="H37" s="255">
        <f t="shared" si="1"/>
        <v>30.25</v>
      </c>
    </row>
    <row r="38" spans="1:8" s="86" customFormat="1" ht="15" customHeight="1" x14ac:dyDescent="0.25">
      <c r="A38" s="125" t="s">
        <v>1146</v>
      </c>
      <c r="B38" s="27" t="s">
        <v>161</v>
      </c>
      <c r="C38" s="27" t="s">
        <v>1036</v>
      </c>
      <c r="D38" s="27">
        <v>50</v>
      </c>
      <c r="E38" s="27">
        <v>15</v>
      </c>
      <c r="F38" s="43">
        <v>30.02</v>
      </c>
      <c r="G38" s="218">
        <f t="shared" si="0"/>
        <v>31.82</v>
      </c>
      <c r="H38" s="255">
        <f t="shared" si="1"/>
        <v>33.54</v>
      </c>
    </row>
    <row r="39" spans="1:8" s="86" customFormat="1" ht="15" customHeight="1" x14ac:dyDescent="0.25">
      <c r="A39" s="125" t="s">
        <v>1048</v>
      </c>
      <c r="B39" s="27" t="s">
        <v>106</v>
      </c>
      <c r="C39" s="27" t="s">
        <v>1036</v>
      </c>
      <c r="D39" s="27">
        <v>50</v>
      </c>
      <c r="E39" s="27">
        <v>10</v>
      </c>
      <c r="F39" s="43">
        <v>32.15</v>
      </c>
      <c r="G39" s="218">
        <f t="shared" si="0"/>
        <v>34.08</v>
      </c>
      <c r="H39" s="255">
        <f t="shared" si="1"/>
        <v>35.92</v>
      </c>
    </row>
    <row r="40" spans="1:8" s="86" customFormat="1" ht="15" customHeight="1" x14ac:dyDescent="0.25">
      <c r="A40" s="125" t="s">
        <v>1147</v>
      </c>
      <c r="B40" s="27" t="s">
        <v>172</v>
      </c>
      <c r="C40" s="27" t="s">
        <v>1036</v>
      </c>
      <c r="D40" s="27">
        <v>50</v>
      </c>
      <c r="E40" s="27">
        <v>10</v>
      </c>
      <c r="F40" s="43">
        <v>53.59</v>
      </c>
      <c r="G40" s="218">
        <f t="shared" si="0"/>
        <v>56.81</v>
      </c>
      <c r="H40" s="255">
        <f t="shared" si="1"/>
        <v>59.88</v>
      </c>
    </row>
    <row r="41" spans="1:8" ht="26.4" customHeight="1" x14ac:dyDescent="0.25">
      <c r="A41" s="394" t="s">
        <v>365</v>
      </c>
      <c r="B41" s="394"/>
      <c r="C41" s="394"/>
      <c r="D41" s="394"/>
      <c r="E41" s="394"/>
      <c r="F41" s="394"/>
      <c r="G41" s="394"/>
      <c r="H41" s="394"/>
    </row>
    <row r="42" spans="1:8" ht="102" customHeight="1" x14ac:dyDescent="0.25">
      <c r="A42" s="409">
        <f>ROUND(F42*1.06,2)</f>
        <v>0</v>
      </c>
      <c r="B42" s="409"/>
      <c r="C42" s="409"/>
      <c r="D42" s="409"/>
      <c r="E42" s="409"/>
      <c r="F42" s="409"/>
      <c r="G42" s="409"/>
      <c r="H42" s="409"/>
    </row>
    <row r="43" spans="1:8" ht="13.2" customHeight="1" x14ac:dyDescent="0.25">
      <c r="A43" s="385" t="s">
        <v>362</v>
      </c>
      <c r="B43" s="386"/>
      <c r="C43" s="386"/>
      <c r="D43" s="386"/>
      <c r="E43" s="386"/>
      <c r="F43" s="386"/>
      <c r="G43" s="386"/>
      <c r="H43" s="386"/>
    </row>
    <row r="44" spans="1:8" ht="20.399999999999999" x14ac:dyDescent="0.25">
      <c r="A44" s="81" t="s">
        <v>71</v>
      </c>
      <c r="B44" s="82" t="s">
        <v>1064</v>
      </c>
      <c r="C44" s="82" t="s">
        <v>72</v>
      </c>
      <c r="D44" s="82" t="s">
        <v>73</v>
      </c>
      <c r="E44" s="82" t="s">
        <v>74</v>
      </c>
      <c r="F44" s="101" t="s">
        <v>1138</v>
      </c>
      <c r="G44" s="101" t="s">
        <v>1177</v>
      </c>
      <c r="H44" s="101" t="s">
        <v>1186</v>
      </c>
    </row>
    <row r="45" spans="1:8" ht="29.4" customHeight="1" x14ac:dyDescent="0.25">
      <c r="A45" s="125">
        <v>130032</v>
      </c>
      <c r="B45" s="84" t="s">
        <v>107</v>
      </c>
      <c r="C45" s="84" t="s">
        <v>108</v>
      </c>
      <c r="D45" s="84">
        <v>50</v>
      </c>
      <c r="E45" s="84">
        <v>8</v>
      </c>
      <c r="F45" s="43">
        <v>27.52</v>
      </c>
      <c r="G45" s="218">
        <f t="shared" si="0"/>
        <v>29.17</v>
      </c>
      <c r="H45" s="255">
        <f t="shared" si="1"/>
        <v>30.75</v>
      </c>
    </row>
    <row r="46" spans="1:8" ht="15.6" customHeight="1" x14ac:dyDescent="0.25">
      <c r="A46" s="415" t="s">
        <v>364</v>
      </c>
      <c r="B46" s="416"/>
      <c r="C46" s="416"/>
      <c r="D46" s="416"/>
      <c r="E46" s="416"/>
      <c r="F46" s="416"/>
      <c r="G46" s="416"/>
      <c r="H46" s="416"/>
    </row>
    <row r="47" spans="1:8" ht="37.200000000000003" customHeight="1" x14ac:dyDescent="0.25">
      <c r="A47" s="81" t="s">
        <v>71</v>
      </c>
      <c r="B47" s="82" t="s">
        <v>1064</v>
      </c>
      <c r="C47" s="82" t="s">
        <v>72</v>
      </c>
      <c r="D47" s="82" t="s">
        <v>73</v>
      </c>
      <c r="E47" s="82" t="s">
        <v>74</v>
      </c>
      <c r="F47" s="101" t="s">
        <v>1138</v>
      </c>
      <c r="G47" s="101" t="s">
        <v>1177</v>
      </c>
      <c r="H47" s="101" t="s">
        <v>1186</v>
      </c>
    </row>
    <row r="48" spans="1:8" ht="27.6" customHeight="1" x14ac:dyDescent="0.25">
      <c r="A48" s="125" t="s">
        <v>910</v>
      </c>
      <c r="B48" s="84" t="s">
        <v>911</v>
      </c>
      <c r="C48" s="84" t="s">
        <v>109</v>
      </c>
      <c r="D48" s="84">
        <v>50</v>
      </c>
      <c r="E48" s="84">
        <v>8</v>
      </c>
      <c r="F48" s="43">
        <v>27.08</v>
      </c>
      <c r="G48" s="218">
        <f t="shared" si="0"/>
        <v>28.7</v>
      </c>
      <c r="H48" s="255">
        <f t="shared" si="1"/>
        <v>30.25</v>
      </c>
    </row>
    <row r="49" spans="1:11" ht="22.95" customHeight="1" x14ac:dyDescent="0.25">
      <c r="A49" s="127" t="s">
        <v>912</v>
      </c>
      <c r="B49" s="128" t="s">
        <v>911</v>
      </c>
      <c r="C49" s="128" t="s">
        <v>110</v>
      </c>
      <c r="D49" s="128">
        <v>50</v>
      </c>
      <c r="E49" s="128">
        <v>8</v>
      </c>
      <c r="F49" s="43">
        <v>27.08</v>
      </c>
      <c r="G49" s="218">
        <f t="shared" si="0"/>
        <v>28.7</v>
      </c>
      <c r="H49" s="255">
        <f t="shared" si="1"/>
        <v>30.25</v>
      </c>
    </row>
    <row r="50" spans="1:11" ht="21.9" customHeight="1" x14ac:dyDescent="0.25">
      <c r="A50" s="389" t="s">
        <v>366</v>
      </c>
      <c r="B50" s="390"/>
      <c r="C50" s="390"/>
      <c r="D50" s="390"/>
      <c r="E50" s="390"/>
      <c r="F50" s="390"/>
      <c r="G50" s="390"/>
      <c r="H50" s="390"/>
    </row>
    <row r="51" spans="1:11" ht="92.25" customHeight="1" x14ac:dyDescent="0.25">
      <c r="A51" s="417">
        <f>ROUND(F51*1.06,2)</f>
        <v>0</v>
      </c>
      <c r="B51" s="418"/>
      <c r="C51" s="418"/>
      <c r="D51" s="418"/>
      <c r="E51" s="418"/>
      <c r="F51" s="418"/>
      <c r="G51" s="418"/>
      <c r="H51" s="418"/>
    </row>
    <row r="52" spans="1:11" ht="14.1" customHeight="1" x14ac:dyDescent="0.25">
      <c r="A52" s="385" t="s">
        <v>362</v>
      </c>
      <c r="B52" s="386"/>
      <c r="C52" s="386"/>
      <c r="D52" s="386"/>
      <c r="E52" s="386"/>
      <c r="F52" s="386"/>
      <c r="G52" s="386"/>
      <c r="H52" s="386"/>
    </row>
    <row r="53" spans="1:11" ht="34.200000000000003" customHeight="1" x14ac:dyDescent="0.25">
      <c r="A53" s="81" t="s">
        <v>71</v>
      </c>
      <c r="B53" s="82" t="s">
        <v>1064</v>
      </c>
      <c r="C53" s="82" t="s">
        <v>72</v>
      </c>
      <c r="D53" s="82" t="s">
        <v>73</v>
      </c>
      <c r="E53" s="82" t="s">
        <v>74</v>
      </c>
      <c r="F53" s="101" t="s">
        <v>1138</v>
      </c>
      <c r="G53" s="101" t="s">
        <v>1177</v>
      </c>
      <c r="H53" s="101" t="s">
        <v>1186</v>
      </c>
    </row>
    <row r="54" spans="1:11" ht="25.2" customHeight="1" x14ac:dyDescent="0.25">
      <c r="A54" s="129" t="s">
        <v>535</v>
      </c>
      <c r="B54" s="84" t="s">
        <v>536</v>
      </c>
      <c r="C54" s="84" t="s">
        <v>589</v>
      </c>
      <c r="D54" s="84">
        <v>50</v>
      </c>
      <c r="E54" s="84">
        <v>8</v>
      </c>
      <c r="F54" s="43">
        <v>42.26</v>
      </c>
      <c r="G54" s="218">
        <f t="shared" si="0"/>
        <v>44.8</v>
      </c>
      <c r="H54" s="255">
        <f t="shared" si="1"/>
        <v>47.22</v>
      </c>
    </row>
    <row r="55" spans="1:11" ht="25.2" customHeight="1" x14ac:dyDescent="0.25">
      <c r="A55" s="130" t="s">
        <v>1191</v>
      </c>
      <c r="B55" s="139" t="s">
        <v>1193</v>
      </c>
      <c r="C55" s="139" t="s">
        <v>1020</v>
      </c>
      <c r="D55" s="139">
        <v>50</v>
      </c>
      <c r="E55" s="139">
        <v>12</v>
      </c>
      <c r="F55" s="203"/>
      <c r="G55" s="258">
        <v>52.62</v>
      </c>
      <c r="H55" s="138">
        <f t="shared" si="1"/>
        <v>55.46</v>
      </c>
      <c r="I55" s="298"/>
      <c r="J55" s="250"/>
      <c r="K55" s="251"/>
    </row>
    <row r="56" spans="1:11" ht="25.2" customHeight="1" x14ac:dyDescent="0.25">
      <c r="A56" s="130" t="s">
        <v>1192</v>
      </c>
      <c r="B56" s="139" t="s">
        <v>1194</v>
      </c>
      <c r="C56" s="139" t="s">
        <v>846</v>
      </c>
      <c r="D56" s="139">
        <v>50</v>
      </c>
      <c r="E56" s="139">
        <v>12</v>
      </c>
      <c r="F56" s="203"/>
      <c r="G56" s="258">
        <v>52.62</v>
      </c>
      <c r="H56" s="138">
        <f t="shared" si="1"/>
        <v>55.46</v>
      </c>
      <c r="I56" s="298"/>
      <c r="J56" s="250"/>
      <c r="K56" s="251"/>
    </row>
    <row r="57" spans="1:11" ht="31.2" customHeight="1" x14ac:dyDescent="0.25">
      <c r="A57" s="130" t="s">
        <v>420</v>
      </c>
      <c r="B57" s="128" t="s">
        <v>111</v>
      </c>
      <c r="C57" s="128" t="s">
        <v>108</v>
      </c>
      <c r="D57" s="128">
        <v>50</v>
      </c>
      <c r="E57" s="128">
        <v>12</v>
      </c>
      <c r="F57" s="253">
        <v>56</v>
      </c>
      <c r="G57" s="254">
        <f t="shared" si="0"/>
        <v>59.36</v>
      </c>
      <c r="H57" s="256">
        <f t="shared" si="1"/>
        <v>62.57</v>
      </c>
    </row>
    <row r="58" spans="1:11" ht="15" customHeight="1" x14ac:dyDescent="0.25">
      <c r="A58" s="388" t="s">
        <v>364</v>
      </c>
      <c r="B58" s="388"/>
      <c r="C58" s="388"/>
      <c r="D58" s="388"/>
      <c r="E58" s="388"/>
      <c r="F58" s="388"/>
      <c r="G58" s="388"/>
      <c r="H58" s="388"/>
    </row>
    <row r="59" spans="1:11" ht="20.399999999999999" x14ac:dyDescent="0.25">
      <c r="A59" s="131" t="s">
        <v>71</v>
      </c>
      <c r="B59" s="132" t="s">
        <v>1064</v>
      </c>
      <c r="C59" s="132" t="s">
        <v>72</v>
      </c>
      <c r="D59" s="132" t="s">
        <v>73</v>
      </c>
      <c r="E59" s="133" t="s">
        <v>74</v>
      </c>
      <c r="F59" s="114" t="s">
        <v>1138</v>
      </c>
      <c r="G59" s="114" t="s">
        <v>1177</v>
      </c>
      <c r="H59" s="114" t="s">
        <v>1186</v>
      </c>
    </row>
    <row r="60" spans="1:11" s="134" customFormat="1" ht="34.200000000000003" customHeight="1" x14ac:dyDescent="0.25">
      <c r="A60" s="125">
        <v>130601</v>
      </c>
      <c r="B60" s="84" t="s">
        <v>111</v>
      </c>
      <c r="C60" s="84" t="s">
        <v>112</v>
      </c>
      <c r="D60" s="84">
        <v>50</v>
      </c>
      <c r="E60" s="84">
        <v>12</v>
      </c>
      <c r="F60" s="43">
        <v>58.28</v>
      </c>
      <c r="G60" s="218">
        <f t="shared" si="0"/>
        <v>61.78</v>
      </c>
      <c r="H60" s="255">
        <f t="shared" si="1"/>
        <v>65.12</v>
      </c>
    </row>
    <row r="61" spans="1:11" s="135" customFormat="1" ht="24.6" customHeight="1" x14ac:dyDescent="0.2">
      <c r="A61" s="389" t="s">
        <v>843</v>
      </c>
      <c r="B61" s="390"/>
      <c r="C61" s="390"/>
      <c r="D61" s="390"/>
      <c r="E61" s="390"/>
      <c r="F61" s="390"/>
      <c r="G61" s="390"/>
      <c r="H61" s="390"/>
    </row>
    <row r="62" spans="1:11" s="135" customFormat="1" ht="36" customHeight="1" x14ac:dyDescent="0.2">
      <c r="A62" s="402"/>
      <c r="B62" s="402"/>
      <c r="C62" s="402"/>
      <c r="D62" s="402"/>
      <c r="E62" s="402"/>
      <c r="F62" s="402"/>
      <c r="G62" s="402"/>
      <c r="H62" s="402"/>
      <c r="I62" s="391"/>
    </row>
    <row r="63" spans="1:11" s="135" customFormat="1" ht="67.8" customHeight="1" x14ac:dyDescent="0.2">
      <c r="A63" s="402"/>
      <c r="B63" s="402"/>
      <c r="C63" s="402"/>
      <c r="D63" s="402"/>
      <c r="E63" s="402"/>
      <c r="F63" s="402"/>
      <c r="G63" s="402"/>
      <c r="H63" s="402"/>
      <c r="I63" s="391"/>
    </row>
    <row r="64" spans="1:11" s="135" customFormat="1" ht="18.600000000000001" customHeight="1" x14ac:dyDescent="0.2">
      <c r="A64" s="385" t="s">
        <v>362</v>
      </c>
      <c r="B64" s="386"/>
      <c r="C64" s="386"/>
      <c r="D64" s="386"/>
      <c r="E64" s="386"/>
      <c r="F64" s="386"/>
      <c r="G64" s="386"/>
      <c r="H64" s="386"/>
    </row>
    <row r="65" spans="1:8" s="135" customFormat="1" ht="21.6" customHeight="1" x14ac:dyDescent="0.2">
      <c r="A65" s="81" t="s">
        <v>71</v>
      </c>
      <c r="B65" s="82" t="s">
        <v>1064</v>
      </c>
      <c r="C65" s="82" t="s">
        <v>72</v>
      </c>
      <c r="D65" s="82" t="s">
        <v>73</v>
      </c>
      <c r="E65" s="82" t="s">
        <v>74</v>
      </c>
      <c r="F65" s="101" t="s">
        <v>1138</v>
      </c>
      <c r="G65" s="101" t="s">
        <v>1177</v>
      </c>
      <c r="H65" s="101" t="s">
        <v>1186</v>
      </c>
    </row>
    <row r="66" spans="1:8" s="137" customFormat="1" ht="40.200000000000003" customHeight="1" x14ac:dyDescent="0.25">
      <c r="A66" s="136">
        <v>130849</v>
      </c>
      <c r="B66" s="27" t="s">
        <v>845</v>
      </c>
      <c r="C66" s="27" t="s">
        <v>1019</v>
      </c>
      <c r="D66" s="137">
        <v>50</v>
      </c>
      <c r="E66" s="138">
        <v>8</v>
      </c>
      <c r="F66" s="43">
        <v>50.89</v>
      </c>
      <c r="G66" s="218">
        <f t="shared" si="0"/>
        <v>53.94</v>
      </c>
      <c r="H66" s="255">
        <f t="shared" si="1"/>
        <v>56.85</v>
      </c>
    </row>
    <row r="67" spans="1:8" s="134" customFormat="1" ht="40.200000000000003" customHeight="1" x14ac:dyDescent="0.25">
      <c r="A67" s="125" t="s">
        <v>844</v>
      </c>
      <c r="B67" s="27" t="s">
        <v>845</v>
      </c>
      <c r="C67" s="27" t="s">
        <v>846</v>
      </c>
      <c r="D67" s="95">
        <v>50</v>
      </c>
      <c r="E67" s="27">
        <v>8</v>
      </c>
      <c r="F67" s="43">
        <v>50.89</v>
      </c>
      <c r="G67" s="218">
        <f t="shared" si="0"/>
        <v>53.94</v>
      </c>
      <c r="H67" s="255">
        <f t="shared" si="1"/>
        <v>56.85</v>
      </c>
    </row>
    <row r="68" spans="1:8" ht="22.2" customHeight="1" x14ac:dyDescent="0.25">
      <c r="A68" s="389" t="s">
        <v>537</v>
      </c>
      <c r="B68" s="390"/>
      <c r="C68" s="390"/>
      <c r="D68" s="390"/>
      <c r="E68" s="390"/>
      <c r="F68" s="390"/>
      <c r="G68" s="390"/>
      <c r="H68" s="390"/>
    </row>
    <row r="69" spans="1:8" ht="100.8" customHeight="1" x14ac:dyDescent="0.25">
      <c r="A69" s="398"/>
      <c r="B69" s="399"/>
      <c r="C69" s="399"/>
      <c r="D69" s="399"/>
      <c r="E69" s="399"/>
      <c r="F69" s="399"/>
      <c r="G69" s="399"/>
      <c r="H69" s="399"/>
    </row>
    <row r="70" spans="1:8" ht="22.8" customHeight="1" x14ac:dyDescent="0.25">
      <c r="A70" s="385" t="s">
        <v>362</v>
      </c>
      <c r="B70" s="386"/>
      <c r="C70" s="386"/>
      <c r="D70" s="386"/>
      <c r="E70" s="386"/>
      <c r="F70" s="386"/>
      <c r="G70" s="386"/>
      <c r="H70" s="386"/>
    </row>
    <row r="71" spans="1:8" ht="37.200000000000003" customHeight="1" x14ac:dyDescent="0.25">
      <c r="A71" s="81" t="s">
        <v>71</v>
      </c>
      <c r="B71" s="82" t="s">
        <v>1064</v>
      </c>
      <c r="C71" s="82" t="s">
        <v>72</v>
      </c>
      <c r="D71" s="82" t="s">
        <v>73</v>
      </c>
      <c r="E71" s="83" t="s">
        <v>74</v>
      </c>
      <c r="F71" s="101" t="s">
        <v>1138</v>
      </c>
      <c r="G71" s="101" t="s">
        <v>1177</v>
      </c>
      <c r="H71" s="101" t="s">
        <v>1186</v>
      </c>
    </row>
    <row r="72" spans="1:8" ht="31.95" customHeight="1" x14ac:dyDescent="0.25">
      <c r="A72" s="129" t="s">
        <v>913</v>
      </c>
      <c r="B72" s="84" t="s">
        <v>914</v>
      </c>
      <c r="C72" s="84" t="s">
        <v>589</v>
      </c>
      <c r="D72" s="84">
        <v>50</v>
      </c>
      <c r="E72" s="27">
        <v>8</v>
      </c>
      <c r="F72" s="43">
        <v>30.43</v>
      </c>
      <c r="G72" s="218">
        <f t="shared" ref="G72:G102" si="2">ROUND(F72*1.06,2)</f>
        <v>32.26</v>
      </c>
      <c r="H72" s="252">
        <f t="shared" ref="H72:H102" si="3">ROUND(G72*1.054,2)</f>
        <v>34</v>
      </c>
    </row>
    <row r="73" spans="1:8" ht="14.1" customHeight="1" x14ac:dyDescent="0.25">
      <c r="A73" s="385" t="s">
        <v>364</v>
      </c>
      <c r="B73" s="386"/>
      <c r="C73" s="386"/>
      <c r="D73" s="386"/>
      <c r="E73" s="386"/>
      <c r="F73" s="386"/>
      <c r="G73" s="386"/>
      <c r="H73" s="386"/>
    </row>
    <row r="74" spans="1:8" ht="36.6" customHeight="1" x14ac:dyDescent="0.25">
      <c r="A74" s="81" t="s">
        <v>71</v>
      </c>
      <c r="B74" s="82" t="s">
        <v>1064</v>
      </c>
      <c r="C74" s="82" t="s">
        <v>72</v>
      </c>
      <c r="D74" s="82" t="s">
        <v>73</v>
      </c>
      <c r="E74" s="83" t="s">
        <v>74</v>
      </c>
      <c r="F74" s="101" t="s">
        <v>1138</v>
      </c>
      <c r="G74" s="101" t="s">
        <v>1177</v>
      </c>
      <c r="H74" s="101" t="s">
        <v>1186</v>
      </c>
    </row>
    <row r="75" spans="1:8" ht="35.4" customHeight="1" x14ac:dyDescent="0.25">
      <c r="A75" s="130" t="s">
        <v>785</v>
      </c>
      <c r="B75" s="128" t="s">
        <v>786</v>
      </c>
      <c r="C75" s="128" t="s">
        <v>787</v>
      </c>
      <c r="D75" s="128">
        <v>50</v>
      </c>
      <c r="E75" s="139">
        <v>8</v>
      </c>
      <c r="F75" s="253">
        <v>38.479999999999997</v>
      </c>
      <c r="G75" s="254">
        <f t="shared" si="2"/>
        <v>40.79</v>
      </c>
      <c r="H75" s="256">
        <f t="shared" si="3"/>
        <v>42.99</v>
      </c>
    </row>
    <row r="76" spans="1:8" ht="31.2" customHeight="1" x14ac:dyDescent="0.25">
      <c r="A76" s="400" t="s">
        <v>142</v>
      </c>
      <c r="B76" s="400"/>
      <c r="C76" s="400"/>
      <c r="D76" s="400"/>
      <c r="E76" s="400"/>
      <c r="F76" s="400"/>
      <c r="G76" s="400"/>
      <c r="H76" s="400"/>
    </row>
    <row r="77" spans="1:8" s="14" customFormat="1" ht="93.6" customHeight="1" x14ac:dyDescent="0.25">
      <c r="A77" s="401"/>
      <c r="B77" s="401"/>
      <c r="C77" s="401"/>
      <c r="D77" s="401"/>
      <c r="E77" s="401"/>
      <c r="F77" s="401"/>
      <c r="G77" s="401"/>
      <c r="H77" s="401"/>
    </row>
    <row r="78" spans="1:8" ht="13.2" customHeight="1" x14ac:dyDescent="0.25">
      <c r="A78" s="392" t="s">
        <v>362</v>
      </c>
      <c r="B78" s="393"/>
      <c r="C78" s="393"/>
      <c r="D78" s="393"/>
      <c r="E78" s="393"/>
      <c r="F78" s="393"/>
      <c r="G78" s="393"/>
      <c r="H78" s="393"/>
    </row>
    <row r="79" spans="1:8" ht="20.399999999999999" x14ac:dyDescent="0.25">
      <c r="A79" s="140" t="s">
        <v>71</v>
      </c>
      <c r="B79" s="141" t="s">
        <v>1065</v>
      </c>
      <c r="C79" s="141" t="s">
        <v>72</v>
      </c>
      <c r="D79" s="141" t="s">
        <v>73</v>
      </c>
      <c r="E79" s="141" t="s">
        <v>74</v>
      </c>
      <c r="F79" s="101" t="s">
        <v>1138</v>
      </c>
      <c r="G79" s="101" t="s">
        <v>1177</v>
      </c>
      <c r="H79" s="101" t="s">
        <v>1186</v>
      </c>
    </row>
    <row r="80" spans="1:8" ht="19.8" customHeight="1" x14ac:dyDescent="0.25">
      <c r="A80" s="129" t="s">
        <v>39</v>
      </c>
      <c r="B80" s="26" t="s">
        <v>460</v>
      </c>
      <c r="C80" s="26" t="s">
        <v>590</v>
      </c>
      <c r="D80" s="26">
        <v>25</v>
      </c>
      <c r="E80" s="142">
        <v>8</v>
      </c>
      <c r="F80" s="43">
        <v>61.57</v>
      </c>
      <c r="G80" s="218">
        <f t="shared" si="2"/>
        <v>65.260000000000005</v>
      </c>
      <c r="H80" s="255">
        <f t="shared" si="3"/>
        <v>68.78</v>
      </c>
    </row>
    <row r="81" spans="1:8" s="86" customFormat="1" ht="15.6" customHeight="1" x14ac:dyDescent="0.25">
      <c r="A81" s="129" t="s">
        <v>1032</v>
      </c>
      <c r="B81" s="93" t="s">
        <v>1148</v>
      </c>
      <c r="C81" s="27" t="s">
        <v>1033</v>
      </c>
      <c r="D81" s="27">
        <v>35</v>
      </c>
      <c r="E81" s="143">
        <v>8</v>
      </c>
      <c r="F81" s="203">
        <v>87.82</v>
      </c>
      <c r="G81" s="218">
        <f t="shared" si="2"/>
        <v>93.09</v>
      </c>
      <c r="H81" s="255">
        <f t="shared" si="3"/>
        <v>98.12</v>
      </c>
    </row>
    <row r="82" spans="1:8" ht="13.95" customHeight="1" x14ac:dyDescent="0.2">
      <c r="A82" s="126" t="s">
        <v>40</v>
      </c>
      <c r="B82" s="25" t="s">
        <v>1149</v>
      </c>
      <c r="C82" s="26" t="s">
        <v>1033</v>
      </c>
      <c r="D82" s="26">
        <v>35</v>
      </c>
      <c r="E82" s="142">
        <v>8</v>
      </c>
      <c r="F82" s="203">
        <v>87.82</v>
      </c>
      <c r="G82" s="218">
        <f t="shared" si="2"/>
        <v>93.09</v>
      </c>
      <c r="H82" s="255">
        <f t="shared" si="3"/>
        <v>98.12</v>
      </c>
    </row>
    <row r="83" spans="1:8" ht="21.9" customHeight="1" x14ac:dyDescent="0.25">
      <c r="A83" s="394" t="s">
        <v>368</v>
      </c>
      <c r="B83" s="394"/>
      <c r="C83" s="394"/>
      <c r="D83" s="394"/>
      <c r="E83" s="394"/>
      <c r="F83" s="394"/>
      <c r="G83" s="394"/>
      <c r="H83" s="394"/>
    </row>
    <row r="84" spans="1:8" ht="73.5" customHeight="1" x14ac:dyDescent="0.25">
      <c r="A84" s="387"/>
      <c r="B84" s="387"/>
      <c r="C84" s="387"/>
      <c r="D84" s="387"/>
      <c r="E84" s="387"/>
      <c r="F84" s="387"/>
      <c r="G84" s="387"/>
      <c r="H84" s="387"/>
    </row>
    <row r="85" spans="1:8" ht="13.2" customHeight="1" x14ac:dyDescent="0.25">
      <c r="A85" s="388" t="s">
        <v>363</v>
      </c>
      <c r="B85" s="388"/>
      <c r="C85" s="388"/>
      <c r="D85" s="388"/>
      <c r="E85" s="388"/>
      <c r="F85" s="388"/>
      <c r="G85" s="388"/>
      <c r="H85" s="388"/>
    </row>
    <row r="86" spans="1:8" ht="20.399999999999999" customHeight="1" x14ac:dyDescent="0.25">
      <c r="A86" s="81" t="s">
        <v>71</v>
      </c>
      <c r="B86" s="82" t="s">
        <v>1056</v>
      </c>
      <c r="C86" s="82" t="s">
        <v>72</v>
      </c>
      <c r="D86" s="395" t="s">
        <v>74</v>
      </c>
      <c r="E86" s="396"/>
      <c r="F86" s="101" t="s">
        <v>1138</v>
      </c>
      <c r="G86" s="101" t="s">
        <v>1177</v>
      </c>
      <c r="H86" s="101" t="s">
        <v>1186</v>
      </c>
    </row>
    <row r="87" spans="1:8" ht="12.6" customHeight="1" x14ac:dyDescent="0.25">
      <c r="A87" s="125">
        <v>140106</v>
      </c>
      <c r="B87" s="27" t="s">
        <v>114</v>
      </c>
      <c r="C87" s="27" t="s">
        <v>591</v>
      </c>
      <c r="D87" s="397">
        <v>16</v>
      </c>
      <c r="E87" s="397"/>
      <c r="F87" s="43">
        <v>27.76</v>
      </c>
      <c r="G87" s="218">
        <f t="shared" si="2"/>
        <v>29.43</v>
      </c>
      <c r="H87" s="255">
        <f t="shared" si="3"/>
        <v>31.02</v>
      </c>
    </row>
    <row r="88" spans="1:8" ht="21.9" customHeight="1" x14ac:dyDescent="0.25">
      <c r="A88" s="389" t="s">
        <v>370</v>
      </c>
      <c r="B88" s="390"/>
      <c r="C88" s="390"/>
      <c r="D88" s="390"/>
      <c r="E88" s="390"/>
      <c r="F88" s="390"/>
      <c r="G88" s="390"/>
      <c r="H88" s="390"/>
    </row>
    <row r="89" spans="1:8" ht="103.8" customHeight="1" x14ac:dyDescent="0.25">
      <c r="A89" s="387"/>
      <c r="B89" s="387"/>
      <c r="C89" s="387"/>
      <c r="D89" s="387"/>
      <c r="E89" s="387"/>
      <c r="F89" s="387"/>
      <c r="G89" s="387"/>
      <c r="H89" s="387"/>
    </row>
    <row r="90" spans="1:8" ht="13.2" customHeight="1" x14ac:dyDescent="0.25">
      <c r="A90" s="385" t="s">
        <v>364</v>
      </c>
      <c r="B90" s="386"/>
      <c r="C90" s="386"/>
      <c r="D90" s="386"/>
      <c r="E90" s="386"/>
      <c r="F90" s="386"/>
      <c r="G90" s="386"/>
      <c r="H90" s="386"/>
    </row>
    <row r="91" spans="1:8" ht="20.399999999999999" customHeight="1" x14ac:dyDescent="0.25">
      <c r="A91" s="81" t="s">
        <v>71</v>
      </c>
      <c r="B91" s="144" t="s">
        <v>1066</v>
      </c>
      <c r="C91" s="82" t="s">
        <v>72</v>
      </c>
      <c r="D91" s="395" t="s">
        <v>74</v>
      </c>
      <c r="E91" s="396"/>
      <c r="F91" s="101" t="s">
        <v>1138</v>
      </c>
      <c r="G91" s="101" t="s">
        <v>1177</v>
      </c>
      <c r="H91" s="101" t="s">
        <v>1186</v>
      </c>
    </row>
    <row r="92" spans="1:8" ht="16.2" customHeight="1" x14ac:dyDescent="0.25">
      <c r="A92" s="127">
        <v>140171</v>
      </c>
      <c r="B92" s="139" t="s">
        <v>116</v>
      </c>
      <c r="C92" s="128" t="s">
        <v>465</v>
      </c>
      <c r="D92" s="408">
        <v>42</v>
      </c>
      <c r="E92" s="408"/>
      <c r="F92" s="43">
        <v>33.659999999999997</v>
      </c>
      <c r="G92" s="218">
        <f t="shared" si="2"/>
        <v>35.68</v>
      </c>
      <c r="H92" s="255">
        <f t="shared" si="3"/>
        <v>37.61</v>
      </c>
    </row>
    <row r="93" spans="1:8" ht="21.9" customHeight="1" x14ac:dyDescent="0.25">
      <c r="A93" s="389" t="s">
        <v>371</v>
      </c>
      <c r="B93" s="390"/>
      <c r="C93" s="390"/>
      <c r="D93" s="390"/>
      <c r="E93" s="390"/>
      <c r="F93" s="390"/>
      <c r="G93" s="390"/>
      <c r="H93" s="390"/>
    </row>
    <row r="94" spans="1:8" ht="87.75" customHeight="1" x14ac:dyDescent="0.25">
      <c r="A94" s="387"/>
      <c r="B94" s="387"/>
      <c r="C94" s="387"/>
      <c r="D94" s="387"/>
      <c r="E94" s="387"/>
      <c r="F94" s="387"/>
      <c r="G94" s="387"/>
      <c r="H94" s="387"/>
    </row>
    <row r="95" spans="1:8" ht="13.2" customHeight="1" x14ac:dyDescent="0.25">
      <c r="A95" s="385" t="s">
        <v>364</v>
      </c>
      <c r="B95" s="386"/>
      <c r="C95" s="386"/>
      <c r="D95" s="386"/>
      <c r="E95" s="386"/>
      <c r="F95" s="386"/>
      <c r="G95" s="386"/>
      <c r="H95" s="386"/>
    </row>
    <row r="96" spans="1:8" ht="20.399999999999999" customHeight="1" x14ac:dyDescent="0.25">
      <c r="A96" s="81" t="s">
        <v>71</v>
      </c>
      <c r="B96" s="82" t="s">
        <v>1055</v>
      </c>
      <c r="C96" s="82" t="s">
        <v>72</v>
      </c>
      <c r="D96" s="395" t="s">
        <v>74</v>
      </c>
      <c r="E96" s="396"/>
      <c r="F96" s="219" t="s">
        <v>1138</v>
      </c>
      <c r="G96" s="101" t="s">
        <v>1177</v>
      </c>
      <c r="H96" s="101" t="s">
        <v>1186</v>
      </c>
    </row>
    <row r="97" spans="1:8" ht="13.95" customHeight="1" x14ac:dyDescent="0.25">
      <c r="A97" s="125">
        <v>140008</v>
      </c>
      <c r="B97" s="84" t="s">
        <v>117</v>
      </c>
      <c r="C97" s="84" t="s">
        <v>592</v>
      </c>
      <c r="D97" s="406">
        <v>24</v>
      </c>
      <c r="E97" s="407"/>
      <c r="F97" s="43">
        <v>15.18</v>
      </c>
      <c r="G97" s="218">
        <f t="shared" si="2"/>
        <v>16.09</v>
      </c>
      <c r="H97" s="255">
        <f t="shared" si="3"/>
        <v>16.96</v>
      </c>
    </row>
    <row r="98" spans="1:8" ht="21.9" customHeight="1" x14ac:dyDescent="0.25">
      <c r="A98" s="389" t="s">
        <v>372</v>
      </c>
      <c r="B98" s="390"/>
      <c r="C98" s="390"/>
      <c r="D98" s="390"/>
      <c r="E98" s="390"/>
      <c r="F98" s="390"/>
      <c r="G98" s="390"/>
      <c r="H98" s="390"/>
    </row>
    <row r="99" spans="1:8" ht="99" customHeight="1" x14ac:dyDescent="0.25">
      <c r="A99" s="387"/>
      <c r="B99" s="387"/>
      <c r="C99" s="387"/>
      <c r="D99" s="387"/>
      <c r="E99" s="387"/>
      <c r="F99" s="387"/>
      <c r="G99" s="387"/>
      <c r="H99" s="387"/>
    </row>
    <row r="100" spans="1:8" ht="13.2" customHeight="1" x14ac:dyDescent="0.25">
      <c r="A100" s="385" t="s">
        <v>364</v>
      </c>
      <c r="B100" s="386"/>
      <c r="C100" s="386"/>
      <c r="D100" s="386"/>
      <c r="E100" s="386"/>
      <c r="F100" s="386"/>
      <c r="G100" s="386"/>
      <c r="H100" s="386"/>
    </row>
    <row r="101" spans="1:8" ht="20.399999999999999" customHeight="1" x14ac:dyDescent="0.25">
      <c r="A101" s="81" t="s">
        <v>71</v>
      </c>
      <c r="B101" s="82" t="s">
        <v>1067</v>
      </c>
      <c r="C101" s="145" t="s">
        <v>72</v>
      </c>
      <c r="D101" s="403" t="s">
        <v>74</v>
      </c>
      <c r="E101" s="404"/>
      <c r="F101" s="101" t="s">
        <v>1138</v>
      </c>
      <c r="G101" s="101" t="s">
        <v>1177</v>
      </c>
      <c r="H101" s="101" t="s">
        <v>1186</v>
      </c>
    </row>
    <row r="102" spans="1:8" ht="16.95" customHeight="1" x14ac:dyDescent="0.25">
      <c r="A102" s="125">
        <v>140591</v>
      </c>
      <c r="B102" s="84" t="s">
        <v>118</v>
      </c>
      <c r="C102" s="84" t="s">
        <v>592</v>
      </c>
      <c r="D102" s="405">
        <v>30</v>
      </c>
      <c r="E102" s="405"/>
      <c r="F102" s="43">
        <v>11.16</v>
      </c>
      <c r="G102" s="218">
        <f t="shared" si="2"/>
        <v>11.83</v>
      </c>
      <c r="H102" s="255">
        <f t="shared" si="3"/>
        <v>12.47</v>
      </c>
    </row>
  </sheetData>
  <sheetProtection algorithmName="SHA-512" hashValue="qqzJFAxw6evhBtLZbJ7YmTkEfuFp2JXild0tM+Dg992ZmuG1Of6yACkDd6E+I1RRPgSrd1jfETctRrha82VgBw==" saltValue="fRMT7vfJKaYY1HEkMdG8GQ==" spinCount="100000" sheet="1" objects="1" scenarios="1"/>
  <mergeCells count="48">
    <mergeCell ref="A43:H43"/>
    <mergeCell ref="A46:H46"/>
    <mergeCell ref="A50:H50"/>
    <mergeCell ref="A51:H51"/>
    <mergeCell ref="A52:H52"/>
    <mergeCell ref="A42:H42"/>
    <mergeCell ref="A1:H1"/>
    <mergeCell ref="A2:H2"/>
    <mergeCell ref="A3:H3"/>
    <mergeCell ref="A4:H4"/>
    <mergeCell ref="A22:H22"/>
    <mergeCell ref="A25:H25"/>
    <mergeCell ref="A33:H33"/>
    <mergeCell ref="A34:H34"/>
    <mergeCell ref="A35:H35"/>
    <mergeCell ref="A41:H41"/>
    <mergeCell ref="D101:E101"/>
    <mergeCell ref="D102:E102"/>
    <mergeCell ref="D97:E97"/>
    <mergeCell ref="D91:E91"/>
    <mergeCell ref="D92:E92"/>
    <mergeCell ref="D96:E96"/>
    <mergeCell ref="A100:H100"/>
    <mergeCell ref="A99:H99"/>
    <mergeCell ref="A98:H98"/>
    <mergeCell ref="A95:H95"/>
    <mergeCell ref="A94:H94"/>
    <mergeCell ref="A93:H93"/>
    <mergeCell ref="A58:H58"/>
    <mergeCell ref="A61:H61"/>
    <mergeCell ref="A62:H63"/>
    <mergeCell ref="A64:H64"/>
    <mergeCell ref="A68:H68"/>
    <mergeCell ref="A90:H90"/>
    <mergeCell ref="A89:H89"/>
    <mergeCell ref="A85:H85"/>
    <mergeCell ref="A88:H88"/>
    <mergeCell ref="I62:I63"/>
    <mergeCell ref="A78:H78"/>
    <mergeCell ref="A83:H83"/>
    <mergeCell ref="A84:H84"/>
    <mergeCell ref="D86:E86"/>
    <mergeCell ref="D87:E87"/>
    <mergeCell ref="A69:H69"/>
    <mergeCell ref="A70:H70"/>
    <mergeCell ref="A73:H73"/>
    <mergeCell ref="A76:H76"/>
    <mergeCell ref="A77:H77"/>
  </mergeCells>
  <phoneticPr fontId="2" type="noConversion"/>
  <printOptions horizontalCentered="1"/>
  <pageMargins left="0.25" right="0.25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82"/>
  <sheetViews>
    <sheetView zoomScale="117" zoomScaleNormal="117" workbookViewId="0">
      <selection activeCell="J5" sqref="J5"/>
    </sheetView>
  </sheetViews>
  <sheetFormatPr defaultColWidth="9.109375" defaultRowHeight="10.199999999999999" x14ac:dyDescent="0.25"/>
  <cols>
    <col min="1" max="1" width="12.44140625" style="180" customWidth="1"/>
    <col min="2" max="2" width="21.6640625" style="134" customWidth="1"/>
    <col min="3" max="3" width="19.33203125" style="134" customWidth="1"/>
    <col min="4" max="4" width="10.44140625" style="134" customWidth="1"/>
    <col min="5" max="5" width="9.6640625" style="3" customWidth="1"/>
    <col min="6" max="6" width="11.33203125" style="200" hidden="1" customWidth="1"/>
    <col min="7" max="7" width="11.88671875" style="225" hidden="1" customWidth="1"/>
    <col min="8" max="8" width="12" style="86" customWidth="1"/>
    <col min="9" max="16" width="9.109375" style="86"/>
    <col min="17" max="16384" width="9.109375" style="3"/>
  </cols>
  <sheetData>
    <row r="1" spans="1:8" ht="27.6" customHeight="1" x14ac:dyDescent="0.25">
      <c r="A1" s="410" t="s">
        <v>373</v>
      </c>
      <c r="B1" s="411"/>
      <c r="C1" s="411"/>
      <c r="D1" s="411"/>
      <c r="E1" s="411"/>
      <c r="F1" s="411"/>
      <c r="G1" s="411"/>
      <c r="H1" s="411"/>
    </row>
    <row r="2" spans="1:8" ht="28.95" customHeight="1" x14ac:dyDescent="0.25">
      <c r="A2" s="389" t="s">
        <v>361</v>
      </c>
      <c r="B2" s="390"/>
      <c r="C2" s="390"/>
      <c r="D2" s="390"/>
      <c r="E2" s="390"/>
      <c r="F2" s="390"/>
      <c r="G2" s="390"/>
      <c r="H2" s="390"/>
    </row>
    <row r="3" spans="1:8" ht="64.5" customHeight="1" x14ac:dyDescent="0.25">
      <c r="A3" s="387"/>
      <c r="B3" s="387"/>
      <c r="C3" s="387"/>
      <c r="D3" s="387"/>
      <c r="E3" s="387"/>
      <c r="F3" s="387"/>
      <c r="G3" s="387"/>
      <c r="H3" s="387"/>
    </row>
    <row r="4" spans="1:8" x14ac:dyDescent="0.25">
      <c r="A4" s="385" t="s">
        <v>362</v>
      </c>
      <c r="B4" s="386"/>
      <c r="C4" s="386"/>
      <c r="D4" s="386"/>
      <c r="E4" s="386"/>
      <c r="F4" s="386"/>
      <c r="G4" s="386"/>
      <c r="H4" s="386"/>
    </row>
    <row r="5" spans="1:8" ht="23.4" customHeight="1" x14ac:dyDescent="0.25">
      <c r="A5" s="81" t="s">
        <v>71</v>
      </c>
      <c r="B5" s="82" t="s">
        <v>1049</v>
      </c>
      <c r="C5" s="82" t="s">
        <v>72</v>
      </c>
      <c r="D5" s="82" t="s">
        <v>73</v>
      </c>
      <c r="E5" s="82" t="s">
        <v>74</v>
      </c>
      <c r="F5" s="220" t="s">
        <v>1138</v>
      </c>
      <c r="G5" s="159" t="s">
        <v>1177</v>
      </c>
      <c r="H5" s="159" t="s">
        <v>1186</v>
      </c>
    </row>
    <row r="6" spans="1:8" ht="10.199999999999999" customHeight="1" x14ac:dyDescent="0.25">
      <c r="A6" s="125" t="s">
        <v>730</v>
      </c>
      <c r="B6" s="84" t="s">
        <v>83</v>
      </c>
      <c r="C6" s="84" t="s">
        <v>119</v>
      </c>
      <c r="D6" s="84">
        <v>35</v>
      </c>
      <c r="E6" s="84">
        <v>20</v>
      </c>
      <c r="F6" s="221">
        <v>18.260000000000002</v>
      </c>
      <c r="G6" s="201">
        <f>ROUND(F6*1.06,2)</f>
        <v>19.36</v>
      </c>
      <c r="H6" s="257">
        <f>ROUND(G6*1.147,2)</f>
        <v>22.21</v>
      </c>
    </row>
    <row r="7" spans="1:8" x14ac:dyDescent="0.25">
      <c r="A7" s="125" t="s">
        <v>731</v>
      </c>
      <c r="B7" s="84" t="s">
        <v>126</v>
      </c>
      <c r="C7" s="84" t="s">
        <v>119</v>
      </c>
      <c r="D7" s="84">
        <v>35</v>
      </c>
      <c r="E7" s="84">
        <v>5</v>
      </c>
      <c r="F7" s="221">
        <v>22.4</v>
      </c>
      <c r="G7" s="201">
        <f t="shared" ref="G7:G70" si="0">ROUND(F7*1.06,2)</f>
        <v>23.74</v>
      </c>
      <c r="H7" s="257">
        <f t="shared" ref="H7:H70" si="1">ROUND(G7*1.147,2)</f>
        <v>27.23</v>
      </c>
    </row>
    <row r="8" spans="1:8" x14ac:dyDescent="0.25">
      <c r="A8" s="125" t="s">
        <v>732</v>
      </c>
      <c r="B8" s="84" t="s">
        <v>127</v>
      </c>
      <c r="C8" s="84" t="s">
        <v>119</v>
      </c>
      <c r="D8" s="84">
        <v>35</v>
      </c>
      <c r="E8" s="84">
        <v>5</v>
      </c>
      <c r="F8" s="221">
        <v>22.09</v>
      </c>
      <c r="G8" s="201">
        <f t="shared" si="0"/>
        <v>23.42</v>
      </c>
      <c r="H8" s="257">
        <f t="shared" si="1"/>
        <v>26.86</v>
      </c>
    </row>
    <row r="9" spans="1:8" x14ac:dyDescent="0.25">
      <c r="A9" s="125" t="s">
        <v>733</v>
      </c>
      <c r="B9" s="84" t="s">
        <v>85</v>
      </c>
      <c r="C9" s="84" t="s">
        <v>119</v>
      </c>
      <c r="D9" s="84">
        <v>35</v>
      </c>
      <c r="E9" s="84">
        <v>5</v>
      </c>
      <c r="F9" s="221">
        <v>26.09</v>
      </c>
      <c r="G9" s="201">
        <f t="shared" si="0"/>
        <v>27.66</v>
      </c>
      <c r="H9" s="257">
        <f t="shared" si="1"/>
        <v>31.73</v>
      </c>
    </row>
    <row r="10" spans="1:8" x14ac:dyDescent="0.25">
      <c r="A10" s="125" t="s">
        <v>734</v>
      </c>
      <c r="B10" s="84" t="s">
        <v>129</v>
      </c>
      <c r="C10" s="84" t="s">
        <v>119</v>
      </c>
      <c r="D10" s="84">
        <v>35</v>
      </c>
      <c r="E10" s="84">
        <v>5</v>
      </c>
      <c r="F10" s="221">
        <v>29.14</v>
      </c>
      <c r="G10" s="201">
        <f t="shared" si="0"/>
        <v>30.89</v>
      </c>
      <c r="H10" s="257">
        <f t="shared" si="1"/>
        <v>35.43</v>
      </c>
    </row>
    <row r="11" spans="1:8" x14ac:dyDescent="0.25">
      <c r="A11" s="125" t="s">
        <v>735</v>
      </c>
      <c r="B11" s="84" t="s">
        <v>130</v>
      </c>
      <c r="C11" s="84" t="s">
        <v>119</v>
      </c>
      <c r="D11" s="84">
        <v>35</v>
      </c>
      <c r="E11" s="84">
        <v>5</v>
      </c>
      <c r="F11" s="221">
        <v>28.48</v>
      </c>
      <c r="G11" s="201">
        <f t="shared" si="0"/>
        <v>30.19</v>
      </c>
      <c r="H11" s="257">
        <f t="shared" si="1"/>
        <v>34.630000000000003</v>
      </c>
    </row>
    <row r="12" spans="1:8" x14ac:dyDescent="0.25">
      <c r="A12" s="125" t="s">
        <v>736</v>
      </c>
      <c r="B12" s="84" t="s">
        <v>131</v>
      </c>
      <c r="C12" s="84" t="s">
        <v>119</v>
      </c>
      <c r="D12" s="84">
        <v>35</v>
      </c>
      <c r="E12" s="84">
        <v>5</v>
      </c>
      <c r="F12" s="221">
        <v>33.619999999999997</v>
      </c>
      <c r="G12" s="201">
        <f t="shared" si="0"/>
        <v>35.64</v>
      </c>
      <c r="H12" s="257">
        <f t="shared" si="1"/>
        <v>40.880000000000003</v>
      </c>
    </row>
    <row r="13" spans="1:8" x14ac:dyDescent="0.25">
      <c r="A13" s="125" t="s">
        <v>737</v>
      </c>
      <c r="B13" s="84" t="s">
        <v>86</v>
      </c>
      <c r="C13" s="84" t="s">
        <v>119</v>
      </c>
      <c r="D13" s="84">
        <v>35</v>
      </c>
      <c r="E13" s="84">
        <v>5</v>
      </c>
      <c r="F13" s="221">
        <v>32.81</v>
      </c>
      <c r="G13" s="201">
        <f t="shared" si="0"/>
        <v>34.78</v>
      </c>
      <c r="H13" s="257">
        <f t="shared" si="1"/>
        <v>39.89</v>
      </c>
    </row>
    <row r="14" spans="1:8" x14ac:dyDescent="0.25">
      <c r="A14" s="125" t="s">
        <v>738</v>
      </c>
      <c r="B14" s="84" t="s">
        <v>86</v>
      </c>
      <c r="C14" s="84" t="s">
        <v>124</v>
      </c>
      <c r="D14" s="84">
        <v>35</v>
      </c>
      <c r="E14" s="84">
        <v>5</v>
      </c>
      <c r="F14" s="221">
        <v>32.81</v>
      </c>
      <c r="G14" s="201">
        <f t="shared" si="0"/>
        <v>34.78</v>
      </c>
      <c r="H14" s="257">
        <f t="shared" si="1"/>
        <v>39.89</v>
      </c>
    </row>
    <row r="15" spans="1:8" x14ac:dyDescent="0.25">
      <c r="A15" s="125" t="s">
        <v>739</v>
      </c>
      <c r="B15" s="84" t="s">
        <v>133</v>
      </c>
      <c r="C15" s="84" t="s">
        <v>119</v>
      </c>
      <c r="D15" s="84">
        <v>35</v>
      </c>
      <c r="E15" s="84">
        <v>5</v>
      </c>
      <c r="F15" s="221">
        <v>31.81</v>
      </c>
      <c r="G15" s="201">
        <f t="shared" si="0"/>
        <v>33.72</v>
      </c>
      <c r="H15" s="257">
        <f t="shared" si="1"/>
        <v>38.68</v>
      </c>
    </row>
    <row r="16" spans="1:8" x14ac:dyDescent="0.25">
      <c r="A16" s="125" t="s">
        <v>541</v>
      </c>
      <c r="B16" s="84" t="s">
        <v>135</v>
      </c>
      <c r="C16" s="84" t="s">
        <v>119</v>
      </c>
      <c r="D16" s="84">
        <v>35</v>
      </c>
      <c r="E16" s="84">
        <v>5</v>
      </c>
      <c r="F16" s="221">
        <v>39.06</v>
      </c>
      <c r="G16" s="201">
        <f t="shared" si="0"/>
        <v>41.4</v>
      </c>
      <c r="H16" s="257">
        <f t="shared" si="1"/>
        <v>47.49</v>
      </c>
    </row>
    <row r="17" spans="1:8" x14ac:dyDescent="0.25">
      <c r="A17" s="125" t="s">
        <v>740</v>
      </c>
      <c r="B17" s="84" t="s">
        <v>136</v>
      </c>
      <c r="C17" s="84" t="s">
        <v>119</v>
      </c>
      <c r="D17" s="84">
        <v>35</v>
      </c>
      <c r="E17" s="84">
        <v>5</v>
      </c>
      <c r="F17" s="221">
        <v>51.7</v>
      </c>
      <c r="G17" s="201">
        <f t="shared" si="0"/>
        <v>54.8</v>
      </c>
      <c r="H17" s="257">
        <f t="shared" si="1"/>
        <v>62.86</v>
      </c>
    </row>
    <row r="18" spans="1:8" x14ac:dyDescent="0.25">
      <c r="A18" s="125" t="s">
        <v>741</v>
      </c>
      <c r="B18" s="84" t="s">
        <v>88</v>
      </c>
      <c r="C18" s="84" t="s">
        <v>120</v>
      </c>
      <c r="D18" s="84">
        <v>35</v>
      </c>
      <c r="E18" s="84">
        <v>5</v>
      </c>
      <c r="F18" s="221">
        <v>50.9</v>
      </c>
      <c r="G18" s="201">
        <f t="shared" si="0"/>
        <v>53.95</v>
      </c>
      <c r="H18" s="257">
        <f t="shared" si="1"/>
        <v>61.88</v>
      </c>
    </row>
    <row r="19" spans="1:8" x14ac:dyDescent="0.25">
      <c r="A19" s="125" t="s">
        <v>742</v>
      </c>
      <c r="B19" s="84" t="s">
        <v>88</v>
      </c>
      <c r="C19" s="84" t="s">
        <v>121</v>
      </c>
      <c r="D19" s="84">
        <v>35</v>
      </c>
      <c r="E19" s="84">
        <v>5</v>
      </c>
      <c r="F19" s="221">
        <v>50.9</v>
      </c>
      <c r="G19" s="201">
        <f t="shared" si="0"/>
        <v>53.95</v>
      </c>
      <c r="H19" s="257">
        <f t="shared" si="1"/>
        <v>61.88</v>
      </c>
    </row>
    <row r="20" spans="1:8" x14ac:dyDescent="0.25">
      <c r="A20" s="125" t="s">
        <v>743</v>
      </c>
      <c r="B20" s="84" t="s">
        <v>88</v>
      </c>
      <c r="C20" s="84" t="s">
        <v>119</v>
      </c>
      <c r="D20" s="84">
        <v>35</v>
      </c>
      <c r="E20" s="84">
        <v>5</v>
      </c>
      <c r="F20" s="221">
        <v>50.9</v>
      </c>
      <c r="G20" s="201">
        <f t="shared" si="0"/>
        <v>53.95</v>
      </c>
      <c r="H20" s="257">
        <f t="shared" si="1"/>
        <v>61.88</v>
      </c>
    </row>
    <row r="21" spans="1:8" x14ac:dyDescent="0.25">
      <c r="A21" s="125" t="s">
        <v>744</v>
      </c>
      <c r="B21" s="84" t="s">
        <v>88</v>
      </c>
      <c r="C21" s="84" t="s">
        <v>124</v>
      </c>
      <c r="D21" s="84">
        <v>35</v>
      </c>
      <c r="E21" s="84">
        <v>5</v>
      </c>
      <c r="F21" s="221">
        <v>50.9</v>
      </c>
      <c r="G21" s="201">
        <f t="shared" si="0"/>
        <v>53.95</v>
      </c>
      <c r="H21" s="257">
        <f t="shared" si="1"/>
        <v>61.88</v>
      </c>
    </row>
    <row r="22" spans="1:8" x14ac:dyDescent="0.25">
      <c r="A22" s="125" t="s">
        <v>745</v>
      </c>
      <c r="B22" s="84" t="s">
        <v>89</v>
      </c>
      <c r="C22" s="84" t="s">
        <v>120</v>
      </c>
      <c r="D22" s="84">
        <v>35</v>
      </c>
      <c r="E22" s="84">
        <v>5</v>
      </c>
      <c r="F22" s="221">
        <v>59.05</v>
      </c>
      <c r="G22" s="201">
        <f t="shared" si="0"/>
        <v>62.59</v>
      </c>
      <c r="H22" s="257">
        <f t="shared" si="1"/>
        <v>71.790000000000006</v>
      </c>
    </row>
    <row r="23" spans="1:8" x14ac:dyDescent="0.25">
      <c r="A23" s="125" t="s">
        <v>746</v>
      </c>
      <c r="B23" s="84" t="s">
        <v>89</v>
      </c>
      <c r="C23" s="84" t="s">
        <v>121</v>
      </c>
      <c r="D23" s="84">
        <v>35</v>
      </c>
      <c r="E23" s="84">
        <v>5</v>
      </c>
      <c r="F23" s="221">
        <v>59.05</v>
      </c>
      <c r="G23" s="201">
        <f t="shared" si="0"/>
        <v>62.59</v>
      </c>
      <c r="H23" s="257">
        <f t="shared" si="1"/>
        <v>71.790000000000006</v>
      </c>
    </row>
    <row r="24" spans="1:8" x14ac:dyDescent="0.25">
      <c r="A24" s="125" t="s">
        <v>747</v>
      </c>
      <c r="B24" s="84" t="s">
        <v>89</v>
      </c>
      <c r="C24" s="84" t="s">
        <v>119</v>
      </c>
      <c r="D24" s="84">
        <v>35</v>
      </c>
      <c r="E24" s="84">
        <v>5</v>
      </c>
      <c r="F24" s="221">
        <v>59.05</v>
      </c>
      <c r="G24" s="201">
        <f t="shared" si="0"/>
        <v>62.59</v>
      </c>
      <c r="H24" s="257">
        <f t="shared" si="1"/>
        <v>71.790000000000006</v>
      </c>
    </row>
    <row r="25" spans="1:8" x14ac:dyDescent="0.25">
      <c r="A25" s="125" t="s">
        <v>748</v>
      </c>
      <c r="B25" s="84" t="s">
        <v>89</v>
      </c>
      <c r="C25" s="84" t="s">
        <v>124</v>
      </c>
      <c r="D25" s="84">
        <v>35</v>
      </c>
      <c r="E25" s="84">
        <v>5</v>
      </c>
      <c r="F25" s="221">
        <v>59.05</v>
      </c>
      <c r="G25" s="201">
        <f t="shared" si="0"/>
        <v>62.59</v>
      </c>
      <c r="H25" s="257">
        <f t="shared" si="1"/>
        <v>71.790000000000006</v>
      </c>
    </row>
    <row r="26" spans="1:8" x14ac:dyDescent="0.25">
      <c r="A26" s="125" t="s">
        <v>749</v>
      </c>
      <c r="B26" s="84" t="s">
        <v>137</v>
      </c>
      <c r="C26" s="84" t="s">
        <v>119</v>
      </c>
      <c r="D26" s="84">
        <v>35</v>
      </c>
      <c r="E26" s="84">
        <v>3</v>
      </c>
      <c r="F26" s="221">
        <v>69.14</v>
      </c>
      <c r="G26" s="201">
        <f t="shared" si="0"/>
        <v>73.290000000000006</v>
      </c>
      <c r="H26" s="257">
        <f t="shared" si="1"/>
        <v>84.06</v>
      </c>
    </row>
    <row r="27" spans="1:8" x14ac:dyDescent="0.25">
      <c r="A27" s="125" t="s">
        <v>750</v>
      </c>
      <c r="B27" s="84" t="s">
        <v>90</v>
      </c>
      <c r="C27" s="84" t="s">
        <v>119</v>
      </c>
      <c r="D27" s="84">
        <v>35</v>
      </c>
      <c r="E27" s="84">
        <v>5</v>
      </c>
      <c r="F27" s="221">
        <v>78.67</v>
      </c>
      <c r="G27" s="201">
        <f t="shared" si="0"/>
        <v>83.39</v>
      </c>
      <c r="H27" s="257">
        <f t="shared" si="1"/>
        <v>95.65</v>
      </c>
    </row>
    <row r="28" spans="1:8" x14ac:dyDescent="0.25">
      <c r="A28" s="125" t="s">
        <v>751</v>
      </c>
      <c r="B28" s="84" t="s">
        <v>91</v>
      </c>
      <c r="C28" s="84" t="s">
        <v>120</v>
      </c>
      <c r="D28" s="84">
        <v>35</v>
      </c>
      <c r="E28" s="84">
        <v>5</v>
      </c>
      <c r="F28" s="221">
        <v>87.78</v>
      </c>
      <c r="G28" s="201">
        <f t="shared" si="0"/>
        <v>93.05</v>
      </c>
      <c r="H28" s="257">
        <f t="shared" si="1"/>
        <v>106.73</v>
      </c>
    </row>
    <row r="29" spans="1:8" x14ac:dyDescent="0.25">
      <c r="A29" s="125" t="s">
        <v>752</v>
      </c>
      <c r="B29" s="84" t="s">
        <v>91</v>
      </c>
      <c r="C29" s="84" t="s">
        <v>121</v>
      </c>
      <c r="D29" s="84">
        <v>35</v>
      </c>
      <c r="E29" s="84">
        <v>5</v>
      </c>
      <c r="F29" s="221">
        <v>87.78</v>
      </c>
      <c r="G29" s="201">
        <f t="shared" si="0"/>
        <v>93.05</v>
      </c>
      <c r="H29" s="257">
        <f t="shared" si="1"/>
        <v>106.73</v>
      </c>
    </row>
    <row r="30" spans="1:8" x14ac:dyDescent="0.25">
      <c r="A30" s="125" t="s">
        <v>753</v>
      </c>
      <c r="B30" s="84" t="s">
        <v>91</v>
      </c>
      <c r="C30" s="84" t="s">
        <v>875</v>
      </c>
      <c r="D30" s="84">
        <v>35</v>
      </c>
      <c r="E30" s="84">
        <v>5</v>
      </c>
      <c r="F30" s="221">
        <v>87.78</v>
      </c>
      <c r="G30" s="201">
        <f t="shared" si="0"/>
        <v>93.05</v>
      </c>
      <c r="H30" s="257">
        <f t="shared" si="1"/>
        <v>106.73</v>
      </c>
    </row>
    <row r="31" spans="1:8" x14ac:dyDescent="0.25">
      <c r="A31" s="125" t="s">
        <v>754</v>
      </c>
      <c r="B31" s="84" t="s">
        <v>92</v>
      </c>
      <c r="C31" s="84" t="s">
        <v>875</v>
      </c>
      <c r="D31" s="84">
        <v>35</v>
      </c>
      <c r="E31" s="84">
        <v>3</v>
      </c>
      <c r="F31" s="221">
        <v>103.37</v>
      </c>
      <c r="G31" s="201">
        <f t="shared" si="0"/>
        <v>109.57</v>
      </c>
      <c r="H31" s="257">
        <f t="shared" si="1"/>
        <v>125.68</v>
      </c>
    </row>
    <row r="32" spans="1:8" x14ac:dyDescent="0.25">
      <c r="A32" s="125" t="s">
        <v>755</v>
      </c>
      <c r="B32" s="84" t="s">
        <v>146</v>
      </c>
      <c r="C32" s="84" t="s">
        <v>119</v>
      </c>
      <c r="D32" s="84">
        <v>35</v>
      </c>
      <c r="E32" s="84">
        <v>3</v>
      </c>
      <c r="F32" s="221">
        <v>126.43</v>
      </c>
      <c r="G32" s="201">
        <f t="shared" si="0"/>
        <v>134.02000000000001</v>
      </c>
      <c r="H32" s="257">
        <f t="shared" si="1"/>
        <v>153.72</v>
      </c>
    </row>
    <row r="33" spans="1:8" x14ac:dyDescent="0.25">
      <c r="A33" s="125" t="s">
        <v>756</v>
      </c>
      <c r="B33" s="84" t="s">
        <v>93</v>
      </c>
      <c r="C33" s="84" t="s">
        <v>120</v>
      </c>
      <c r="D33" s="84">
        <v>35</v>
      </c>
      <c r="E33" s="84">
        <v>3</v>
      </c>
      <c r="F33" s="221">
        <v>156.32</v>
      </c>
      <c r="G33" s="201">
        <f t="shared" si="0"/>
        <v>165.7</v>
      </c>
      <c r="H33" s="257">
        <f t="shared" si="1"/>
        <v>190.06</v>
      </c>
    </row>
    <row r="34" spans="1:8" x14ac:dyDescent="0.25">
      <c r="A34" s="125" t="s">
        <v>757</v>
      </c>
      <c r="B34" s="84" t="s">
        <v>93</v>
      </c>
      <c r="C34" s="84" t="s">
        <v>121</v>
      </c>
      <c r="D34" s="84">
        <v>35</v>
      </c>
      <c r="E34" s="84">
        <v>3</v>
      </c>
      <c r="F34" s="221">
        <v>156.32</v>
      </c>
      <c r="G34" s="201">
        <f t="shared" si="0"/>
        <v>165.7</v>
      </c>
      <c r="H34" s="257">
        <f t="shared" si="1"/>
        <v>190.06</v>
      </c>
    </row>
    <row r="35" spans="1:8" x14ac:dyDescent="0.25">
      <c r="A35" s="125" t="s">
        <v>758</v>
      </c>
      <c r="B35" s="84" t="s">
        <v>93</v>
      </c>
      <c r="C35" s="84" t="s">
        <v>119</v>
      </c>
      <c r="D35" s="84">
        <v>35</v>
      </c>
      <c r="E35" s="84">
        <v>3</v>
      </c>
      <c r="F35" s="221">
        <v>156.32</v>
      </c>
      <c r="G35" s="201">
        <f t="shared" si="0"/>
        <v>165.7</v>
      </c>
      <c r="H35" s="257">
        <f t="shared" si="1"/>
        <v>190.06</v>
      </c>
    </row>
    <row r="36" spans="1:8" x14ac:dyDescent="0.25">
      <c r="A36" s="125" t="s">
        <v>759</v>
      </c>
      <c r="B36" s="84" t="s">
        <v>94</v>
      </c>
      <c r="C36" s="84" t="s">
        <v>120</v>
      </c>
      <c r="D36" s="84">
        <v>35</v>
      </c>
      <c r="E36" s="84">
        <v>3</v>
      </c>
      <c r="F36" s="221">
        <v>183.69</v>
      </c>
      <c r="G36" s="201">
        <f t="shared" si="0"/>
        <v>194.71</v>
      </c>
      <c r="H36" s="257">
        <f t="shared" si="1"/>
        <v>223.33</v>
      </c>
    </row>
    <row r="37" spans="1:8" x14ac:dyDescent="0.25">
      <c r="A37" s="125" t="s">
        <v>760</v>
      </c>
      <c r="B37" s="84" t="s">
        <v>94</v>
      </c>
      <c r="C37" s="84" t="s">
        <v>119</v>
      </c>
      <c r="D37" s="84">
        <v>35</v>
      </c>
      <c r="E37" s="84">
        <v>3</v>
      </c>
      <c r="F37" s="221">
        <v>183.69</v>
      </c>
      <c r="G37" s="201">
        <f t="shared" si="0"/>
        <v>194.71</v>
      </c>
      <c r="H37" s="257">
        <f t="shared" si="1"/>
        <v>223.33</v>
      </c>
    </row>
    <row r="38" spans="1:8" x14ac:dyDescent="0.25">
      <c r="A38" s="125" t="s">
        <v>761</v>
      </c>
      <c r="B38" s="84" t="s">
        <v>148</v>
      </c>
      <c r="C38" s="84" t="s">
        <v>119</v>
      </c>
      <c r="D38" s="84">
        <v>35</v>
      </c>
      <c r="E38" s="84">
        <v>3</v>
      </c>
      <c r="F38" s="221">
        <v>159.79</v>
      </c>
      <c r="G38" s="201">
        <f t="shared" si="0"/>
        <v>169.38</v>
      </c>
      <c r="H38" s="257">
        <f t="shared" si="1"/>
        <v>194.28</v>
      </c>
    </row>
    <row r="39" spans="1:8" x14ac:dyDescent="0.25">
      <c r="A39" s="125" t="s">
        <v>762</v>
      </c>
      <c r="B39" s="84" t="s">
        <v>95</v>
      </c>
      <c r="C39" s="84" t="s">
        <v>120</v>
      </c>
      <c r="D39" s="84">
        <v>35</v>
      </c>
      <c r="E39" s="84">
        <v>3</v>
      </c>
      <c r="F39" s="221">
        <v>258.48</v>
      </c>
      <c r="G39" s="201">
        <f t="shared" si="0"/>
        <v>273.99</v>
      </c>
      <c r="H39" s="257">
        <f t="shared" si="1"/>
        <v>314.27</v>
      </c>
    </row>
    <row r="40" spans="1:8" x14ac:dyDescent="0.25">
      <c r="A40" s="125" t="s">
        <v>763</v>
      </c>
      <c r="B40" s="84" t="s">
        <v>95</v>
      </c>
      <c r="C40" s="84" t="s">
        <v>119</v>
      </c>
      <c r="D40" s="84">
        <v>35</v>
      </c>
      <c r="E40" s="84">
        <v>3</v>
      </c>
      <c r="F40" s="221">
        <v>258.48</v>
      </c>
      <c r="G40" s="201">
        <f t="shared" si="0"/>
        <v>273.99</v>
      </c>
      <c r="H40" s="257">
        <f t="shared" si="1"/>
        <v>314.27</v>
      </c>
    </row>
    <row r="41" spans="1:8" x14ac:dyDescent="0.25">
      <c r="A41" s="125" t="s">
        <v>764</v>
      </c>
      <c r="B41" s="84" t="s">
        <v>96</v>
      </c>
      <c r="C41" s="84" t="s">
        <v>120</v>
      </c>
      <c r="D41" s="84">
        <v>35</v>
      </c>
      <c r="E41" s="84">
        <v>3</v>
      </c>
      <c r="F41" s="221">
        <v>238.39</v>
      </c>
      <c r="G41" s="201">
        <f t="shared" si="0"/>
        <v>252.69</v>
      </c>
      <c r="H41" s="257">
        <f t="shared" si="1"/>
        <v>289.83999999999997</v>
      </c>
    </row>
    <row r="42" spans="1:8" ht="12" customHeight="1" x14ac:dyDescent="0.25">
      <c r="A42" s="125" t="s">
        <v>765</v>
      </c>
      <c r="B42" s="84" t="s">
        <v>96</v>
      </c>
      <c r="C42" s="84" t="s">
        <v>121</v>
      </c>
      <c r="D42" s="84">
        <v>35</v>
      </c>
      <c r="E42" s="84">
        <v>3</v>
      </c>
      <c r="F42" s="221">
        <v>238.39</v>
      </c>
      <c r="G42" s="201">
        <f t="shared" si="0"/>
        <v>252.69</v>
      </c>
      <c r="H42" s="257">
        <f t="shared" si="1"/>
        <v>289.83999999999997</v>
      </c>
    </row>
    <row r="43" spans="1:8" x14ac:dyDescent="0.25">
      <c r="A43" s="125" t="s">
        <v>766</v>
      </c>
      <c r="B43" s="84" t="s">
        <v>96</v>
      </c>
      <c r="C43" s="84" t="s">
        <v>119</v>
      </c>
      <c r="D43" s="84">
        <v>35</v>
      </c>
      <c r="E43" s="84">
        <v>3</v>
      </c>
      <c r="F43" s="221">
        <v>238.39</v>
      </c>
      <c r="G43" s="201">
        <f t="shared" si="0"/>
        <v>252.69</v>
      </c>
      <c r="H43" s="257">
        <f t="shared" si="1"/>
        <v>289.83999999999997</v>
      </c>
    </row>
    <row r="44" spans="1:8" x14ac:dyDescent="0.25">
      <c r="A44" s="125" t="s">
        <v>767</v>
      </c>
      <c r="B44" s="84" t="s">
        <v>98</v>
      </c>
      <c r="C44" s="84" t="s">
        <v>119</v>
      </c>
      <c r="D44" s="84">
        <v>35</v>
      </c>
      <c r="E44" s="84">
        <v>2</v>
      </c>
      <c r="F44" s="221">
        <v>273.35000000000002</v>
      </c>
      <c r="G44" s="201">
        <f t="shared" si="0"/>
        <v>289.75</v>
      </c>
      <c r="H44" s="257">
        <f t="shared" si="1"/>
        <v>332.34</v>
      </c>
    </row>
    <row r="45" spans="1:8" x14ac:dyDescent="0.25">
      <c r="A45" s="125" t="s">
        <v>431</v>
      </c>
      <c r="B45" s="27" t="s">
        <v>99</v>
      </c>
      <c r="C45" s="27" t="s">
        <v>119</v>
      </c>
      <c r="D45" s="27">
        <v>35</v>
      </c>
      <c r="E45" s="27">
        <v>2</v>
      </c>
      <c r="F45" s="221">
        <v>430.55</v>
      </c>
      <c r="G45" s="201">
        <f t="shared" si="0"/>
        <v>456.38</v>
      </c>
      <c r="H45" s="257">
        <f t="shared" si="1"/>
        <v>523.47</v>
      </c>
    </row>
    <row r="46" spans="1:8" ht="13.2" customHeight="1" x14ac:dyDescent="0.25">
      <c r="A46" s="415" t="s">
        <v>363</v>
      </c>
      <c r="B46" s="416"/>
      <c r="C46" s="416"/>
      <c r="D46" s="416"/>
      <c r="E46" s="416"/>
      <c r="F46" s="416"/>
      <c r="G46" s="416"/>
      <c r="H46" s="438"/>
    </row>
    <row r="47" spans="1:8" ht="20.399999999999999" x14ac:dyDescent="0.25">
      <c r="A47" s="81" t="s">
        <v>71</v>
      </c>
      <c r="B47" s="82" t="s">
        <v>1049</v>
      </c>
      <c r="C47" s="82" t="s">
        <v>72</v>
      </c>
      <c r="D47" s="82" t="s">
        <v>73</v>
      </c>
      <c r="E47" s="82" t="s">
        <v>74</v>
      </c>
      <c r="F47" s="220" t="s">
        <v>1138</v>
      </c>
      <c r="G47" s="159" t="s">
        <v>1177</v>
      </c>
      <c r="H47" s="159" t="s">
        <v>1186</v>
      </c>
    </row>
    <row r="48" spans="1:8" x14ac:dyDescent="0.25">
      <c r="A48" s="125" t="s">
        <v>539</v>
      </c>
      <c r="B48" s="84" t="s">
        <v>540</v>
      </c>
      <c r="C48" s="84" t="s">
        <v>153</v>
      </c>
      <c r="D48" s="84">
        <v>35</v>
      </c>
      <c r="E48" s="84">
        <v>27</v>
      </c>
      <c r="F48" s="221">
        <v>17.55</v>
      </c>
      <c r="G48" s="201">
        <f t="shared" si="0"/>
        <v>18.600000000000001</v>
      </c>
      <c r="H48" s="258">
        <f t="shared" si="1"/>
        <v>21.33</v>
      </c>
    </row>
    <row r="49" spans="1:8" x14ac:dyDescent="0.25">
      <c r="A49" s="125" t="s">
        <v>432</v>
      </c>
      <c r="B49" s="84" t="s">
        <v>152</v>
      </c>
      <c r="C49" s="84" t="s">
        <v>153</v>
      </c>
      <c r="D49" s="84">
        <v>35</v>
      </c>
      <c r="E49" s="84">
        <v>20</v>
      </c>
      <c r="F49" s="221">
        <v>12.12</v>
      </c>
      <c r="G49" s="201">
        <f t="shared" si="0"/>
        <v>12.85</v>
      </c>
      <c r="H49" s="258">
        <f t="shared" si="1"/>
        <v>14.74</v>
      </c>
    </row>
    <row r="50" spans="1:8" x14ac:dyDescent="0.25">
      <c r="A50" s="125" t="s">
        <v>413</v>
      </c>
      <c r="B50" s="84" t="s">
        <v>154</v>
      </c>
      <c r="C50" s="84" t="s">
        <v>153</v>
      </c>
      <c r="D50" s="84">
        <v>35</v>
      </c>
      <c r="E50" s="84">
        <v>20</v>
      </c>
      <c r="F50" s="221">
        <v>15.53</v>
      </c>
      <c r="G50" s="201">
        <f t="shared" si="0"/>
        <v>16.46</v>
      </c>
      <c r="H50" s="258">
        <f t="shared" si="1"/>
        <v>18.88</v>
      </c>
    </row>
    <row r="51" spans="1:8" x14ac:dyDescent="0.25">
      <c r="A51" s="125" t="s">
        <v>414</v>
      </c>
      <c r="B51" s="84" t="s">
        <v>155</v>
      </c>
      <c r="C51" s="84" t="s">
        <v>153</v>
      </c>
      <c r="D51" s="84">
        <v>35</v>
      </c>
      <c r="E51" s="84">
        <v>20</v>
      </c>
      <c r="F51" s="221">
        <v>14.41</v>
      </c>
      <c r="G51" s="201">
        <f t="shared" si="0"/>
        <v>15.27</v>
      </c>
      <c r="H51" s="258">
        <f t="shared" si="1"/>
        <v>17.510000000000002</v>
      </c>
    </row>
    <row r="52" spans="1:8" x14ac:dyDescent="0.25">
      <c r="A52" s="125" t="s">
        <v>635</v>
      </c>
      <c r="B52" s="84" t="s">
        <v>83</v>
      </c>
      <c r="C52" s="84" t="s">
        <v>153</v>
      </c>
      <c r="D52" s="84">
        <v>35</v>
      </c>
      <c r="E52" s="84">
        <v>20</v>
      </c>
      <c r="F52" s="221">
        <v>18.62</v>
      </c>
      <c r="G52" s="201">
        <f t="shared" si="0"/>
        <v>19.739999999999998</v>
      </c>
      <c r="H52" s="258">
        <f t="shared" si="1"/>
        <v>22.64</v>
      </c>
    </row>
    <row r="53" spans="1:8" x14ac:dyDescent="0.25">
      <c r="A53" s="125" t="s">
        <v>636</v>
      </c>
      <c r="B53" s="84" t="s">
        <v>159</v>
      </c>
      <c r="C53" s="84" t="s">
        <v>153</v>
      </c>
      <c r="D53" s="84">
        <v>35</v>
      </c>
      <c r="E53" s="84">
        <v>10</v>
      </c>
      <c r="F53" s="221">
        <v>19.93</v>
      </c>
      <c r="G53" s="201">
        <f t="shared" si="0"/>
        <v>21.13</v>
      </c>
      <c r="H53" s="258">
        <f t="shared" si="1"/>
        <v>24.24</v>
      </c>
    </row>
    <row r="54" spans="1:8" x14ac:dyDescent="0.25">
      <c r="A54" s="125" t="s">
        <v>637</v>
      </c>
      <c r="B54" s="84" t="s">
        <v>125</v>
      </c>
      <c r="C54" s="84" t="s">
        <v>153</v>
      </c>
      <c r="D54" s="84">
        <v>35</v>
      </c>
      <c r="E54" s="84">
        <v>5</v>
      </c>
      <c r="F54" s="221">
        <v>22.21</v>
      </c>
      <c r="G54" s="201">
        <f t="shared" si="0"/>
        <v>23.54</v>
      </c>
      <c r="H54" s="258">
        <f t="shared" si="1"/>
        <v>27</v>
      </c>
    </row>
    <row r="55" spans="1:8" x14ac:dyDescent="0.25">
      <c r="A55" s="125" t="s">
        <v>638</v>
      </c>
      <c r="B55" s="84" t="s">
        <v>126</v>
      </c>
      <c r="C55" s="84" t="s">
        <v>153</v>
      </c>
      <c r="D55" s="84">
        <v>35</v>
      </c>
      <c r="E55" s="84">
        <v>5</v>
      </c>
      <c r="F55" s="221">
        <v>22.85</v>
      </c>
      <c r="G55" s="201">
        <f t="shared" si="0"/>
        <v>24.22</v>
      </c>
      <c r="H55" s="258">
        <f t="shared" si="1"/>
        <v>27.78</v>
      </c>
    </row>
    <row r="56" spans="1:8" x14ac:dyDescent="0.25">
      <c r="A56" s="125" t="s">
        <v>639</v>
      </c>
      <c r="B56" s="84" t="s">
        <v>127</v>
      </c>
      <c r="C56" s="84" t="s">
        <v>153</v>
      </c>
      <c r="D56" s="84">
        <v>35</v>
      </c>
      <c r="E56" s="84">
        <v>5</v>
      </c>
      <c r="F56" s="221">
        <v>22.53</v>
      </c>
      <c r="G56" s="201">
        <f t="shared" si="0"/>
        <v>23.88</v>
      </c>
      <c r="H56" s="258">
        <f t="shared" si="1"/>
        <v>27.39</v>
      </c>
    </row>
    <row r="57" spans="1:8" x14ac:dyDescent="0.25">
      <c r="A57" s="125" t="s">
        <v>640</v>
      </c>
      <c r="B57" s="84" t="s">
        <v>85</v>
      </c>
      <c r="C57" s="84" t="s">
        <v>153</v>
      </c>
      <c r="D57" s="84">
        <v>35</v>
      </c>
      <c r="E57" s="84">
        <v>5</v>
      </c>
      <c r="F57" s="221">
        <v>26.61</v>
      </c>
      <c r="G57" s="201">
        <f t="shared" si="0"/>
        <v>28.21</v>
      </c>
      <c r="H57" s="258">
        <f t="shared" si="1"/>
        <v>32.36</v>
      </c>
    </row>
    <row r="58" spans="1:8" x14ac:dyDescent="0.25">
      <c r="A58" s="125" t="s">
        <v>433</v>
      </c>
      <c r="B58" s="84" t="s">
        <v>85</v>
      </c>
      <c r="C58" s="84" t="s">
        <v>157</v>
      </c>
      <c r="D58" s="84">
        <v>35</v>
      </c>
      <c r="E58" s="84">
        <v>5</v>
      </c>
      <c r="F58" s="221">
        <v>26.61</v>
      </c>
      <c r="G58" s="201">
        <f t="shared" si="0"/>
        <v>28.21</v>
      </c>
      <c r="H58" s="258">
        <f t="shared" si="1"/>
        <v>32.36</v>
      </c>
    </row>
    <row r="59" spans="1:8" x14ac:dyDescent="0.25">
      <c r="A59" s="125" t="s">
        <v>641</v>
      </c>
      <c r="B59" s="84" t="s">
        <v>548</v>
      </c>
      <c r="C59" s="84" t="s">
        <v>153</v>
      </c>
      <c r="D59" s="84">
        <v>35</v>
      </c>
      <c r="E59" s="84">
        <v>10</v>
      </c>
      <c r="F59" s="221">
        <v>23.23</v>
      </c>
      <c r="G59" s="201">
        <f t="shared" si="0"/>
        <v>24.62</v>
      </c>
      <c r="H59" s="258">
        <f t="shared" si="1"/>
        <v>28.24</v>
      </c>
    </row>
    <row r="60" spans="1:8" x14ac:dyDescent="0.25">
      <c r="A60" s="125" t="s">
        <v>642</v>
      </c>
      <c r="B60" s="84" t="s">
        <v>549</v>
      </c>
      <c r="C60" s="84" t="s">
        <v>153</v>
      </c>
      <c r="D60" s="84">
        <v>35</v>
      </c>
      <c r="E60" s="84">
        <v>10</v>
      </c>
      <c r="F60" s="221">
        <v>24.96</v>
      </c>
      <c r="G60" s="201">
        <f t="shared" si="0"/>
        <v>26.46</v>
      </c>
      <c r="H60" s="258">
        <f t="shared" si="1"/>
        <v>30.35</v>
      </c>
    </row>
    <row r="61" spans="1:8" x14ac:dyDescent="0.25">
      <c r="A61" s="125" t="s">
        <v>643</v>
      </c>
      <c r="B61" s="84" t="s">
        <v>162</v>
      </c>
      <c r="C61" s="84" t="s">
        <v>156</v>
      </c>
      <c r="D61" s="84">
        <v>35</v>
      </c>
      <c r="E61" s="84">
        <v>10</v>
      </c>
      <c r="F61" s="221">
        <v>25.27</v>
      </c>
      <c r="G61" s="201">
        <f t="shared" si="0"/>
        <v>26.79</v>
      </c>
      <c r="H61" s="258">
        <f t="shared" si="1"/>
        <v>30.73</v>
      </c>
    </row>
    <row r="62" spans="1:8" x14ac:dyDescent="0.25">
      <c r="A62" s="125" t="s">
        <v>644</v>
      </c>
      <c r="B62" s="84" t="s">
        <v>162</v>
      </c>
      <c r="C62" s="84" t="s">
        <v>153</v>
      </c>
      <c r="D62" s="84">
        <v>35</v>
      </c>
      <c r="E62" s="84">
        <v>10</v>
      </c>
      <c r="F62" s="221">
        <v>25.27</v>
      </c>
      <c r="G62" s="201">
        <f t="shared" si="0"/>
        <v>26.79</v>
      </c>
      <c r="H62" s="258">
        <f t="shared" si="1"/>
        <v>30.73</v>
      </c>
    </row>
    <row r="63" spans="1:8" x14ac:dyDescent="0.25">
      <c r="A63" s="125" t="s">
        <v>645</v>
      </c>
      <c r="B63" s="84" t="s">
        <v>162</v>
      </c>
      <c r="C63" s="84" t="s">
        <v>158</v>
      </c>
      <c r="D63" s="84">
        <v>35</v>
      </c>
      <c r="E63" s="84">
        <v>10</v>
      </c>
      <c r="F63" s="221">
        <v>25.27</v>
      </c>
      <c r="G63" s="201">
        <f t="shared" si="0"/>
        <v>26.79</v>
      </c>
      <c r="H63" s="258">
        <f t="shared" si="1"/>
        <v>30.73</v>
      </c>
    </row>
    <row r="64" spans="1:8" x14ac:dyDescent="0.25">
      <c r="A64" s="125" t="s">
        <v>646</v>
      </c>
      <c r="B64" s="84" t="s">
        <v>128</v>
      </c>
      <c r="C64" s="84" t="s">
        <v>153</v>
      </c>
      <c r="D64" s="84">
        <v>35</v>
      </c>
      <c r="E64" s="84">
        <v>5</v>
      </c>
      <c r="F64" s="221">
        <v>28.01</v>
      </c>
      <c r="G64" s="201">
        <f t="shared" si="0"/>
        <v>29.69</v>
      </c>
      <c r="H64" s="258">
        <f t="shared" si="1"/>
        <v>34.049999999999997</v>
      </c>
    </row>
    <row r="65" spans="1:8" x14ac:dyDescent="0.25">
      <c r="A65" s="125" t="s">
        <v>647</v>
      </c>
      <c r="B65" s="84" t="s">
        <v>129</v>
      </c>
      <c r="C65" s="84" t="s">
        <v>163</v>
      </c>
      <c r="D65" s="84">
        <v>35</v>
      </c>
      <c r="E65" s="84">
        <v>5</v>
      </c>
      <c r="F65" s="221">
        <v>32.04</v>
      </c>
      <c r="G65" s="201">
        <f t="shared" si="0"/>
        <v>33.96</v>
      </c>
      <c r="H65" s="258">
        <f t="shared" si="1"/>
        <v>38.950000000000003</v>
      </c>
    </row>
    <row r="66" spans="1:8" x14ac:dyDescent="0.25">
      <c r="A66" s="125" t="s">
        <v>648</v>
      </c>
      <c r="B66" s="84" t="s">
        <v>130</v>
      </c>
      <c r="C66" s="84" t="s">
        <v>156</v>
      </c>
      <c r="D66" s="84">
        <v>35</v>
      </c>
      <c r="E66" s="84">
        <v>5</v>
      </c>
      <c r="F66" s="221">
        <v>31.33</v>
      </c>
      <c r="G66" s="201">
        <f t="shared" si="0"/>
        <v>33.21</v>
      </c>
      <c r="H66" s="258">
        <f t="shared" si="1"/>
        <v>38.090000000000003</v>
      </c>
    </row>
    <row r="67" spans="1:8" x14ac:dyDescent="0.25">
      <c r="A67" s="125" t="s">
        <v>649</v>
      </c>
      <c r="B67" s="84" t="s">
        <v>130</v>
      </c>
      <c r="C67" s="84" t="s">
        <v>153</v>
      </c>
      <c r="D67" s="84">
        <v>35</v>
      </c>
      <c r="E67" s="84">
        <v>5</v>
      </c>
      <c r="F67" s="221">
        <v>31.33</v>
      </c>
      <c r="G67" s="201">
        <f t="shared" si="0"/>
        <v>33.21</v>
      </c>
      <c r="H67" s="258">
        <f t="shared" si="1"/>
        <v>38.090000000000003</v>
      </c>
    </row>
    <row r="68" spans="1:8" ht="12" customHeight="1" x14ac:dyDescent="0.25">
      <c r="A68" s="125" t="s">
        <v>650</v>
      </c>
      <c r="B68" s="84" t="s">
        <v>131</v>
      </c>
      <c r="C68" s="84" t="s">
        <v>153</v>
      </c>
      <c r="D68" s="84">
        <v>35</v>
      </c>
      <c r="E68" s="84">
        <v>5</v>
      </c>
      <c r="F68" s="221">
        <v>36.82</v>
      </c>
      <c r="G68" s="201">
        <f t="shared" si="0"/>
        <v>39.03</v>
      </c>
      <c r="H68" s="258">
        <f t="shared" si="1"/>
        <v>44.77</v>
      </c>
    </row>
    <row r="69" spans="1:8" x14ac:dyDescent="0.25">
      <c r="A69" s="125" t="s">
        <v>651</v>
      </c>
      <c r="B69" s="84" t="s">
        <v>86</v>
      </c>
      <c r="C69" s="84" t="s">
        <v>156</v>
      </c>
      <c r="D69" s="84">
        <v>35</v>
      </c>
      <c r="E69" s="84">
        <v>5</v>
      </c>
      <c r="F69" s="221">
        <v>36.08</v>
      </c>
      <c r="G69" s="201">
        <f t="shared" si="0"/>
        <v>38.24</v>
      </c>
      <c r="H69" s="258">
        <f t="shared" si="1"/>
        <v>43.86</v>
      </c>
    </row>
    <row r="70" spans="1:8" x14ac:dyDescent="0.25">
      <c r="A70" s="125" t="s">
        <v>652</v>
      </c>
      <c r="B70" s="84" t="s">
        <v>86</v>
      </c>
      <c r="C70" s="84" t="s">
        <v>153</v>
      </c>
      <c r="D70" s="84">
        <v>35</v>
      </c>
      <c r="E70" s="84">
        <v>5</v>
      </c>
      <c r="F70" s="221">
        <v>36.08</v>
      </c>
      <c r="G70" s="201">
        <f t="shared" si="0"/>
        <v>38.24</v>
      </c>
      <c r="H70" s="258">
        <f t="shared" si="1"/>
        <v>43.86</v>
      </c>
    </row>
    <row r="71" spans="1:8" x14ac:dyDescent="0.25">
      <c r="A71" s="125" t="s">
        <v>653</v>
      </c>
      <c r="B71" s="84" t="s">
        <v>86</v>
      </c>
      <c r="C71" s="84" t="s">
        <v>157</v>
      </c>
      <c r="D71" s="84">
        <v>35</v>
      </c>
      <c r="E71" s="84">
        <v>5</v>
      </c>
      <c r="F71" s="221">
        <v>36.08</v>
      </c>
      <c r="G71" s="201">
        <f t="shared" ref="G71:G134" si="2">ROUND(F71*1.06,2)</f>
        <v>38.24</v>
      </c>
      <c r="H71" s="258">
        <f t="shared" ref="H71:H134" si="3">ROUND(G71*1.147,2)</f>
        <v>43.86</v>
      </c>
    </row>
    <row r="72" spans="1:8" x14ac:dyDescent="0.25">
      <c r="A72" s="125" t="s">
        <v>1145</v>
      </c>
      <c r="B72" s="84" t="s">
        <v>86</v>
      </c>
      <c r="C72" s="84" t="s">
        <v>158</v>
      </c>
      <c r="D72" s="84">
        <v>35</v>
      </c>
      <c r="E72" s="84">
        <v>5</v>
      </c>
      <c r="F72" s="221">
        <v>36.08</v>
      </c>
      <c r="G72" s="201">
        <f t="shared" si="2"/>
        <v>38.24</v>
      </c>
      <c r="H72" s="258">
        <f t="shared" si="3"/>
        <v>43.86</v>
      </c>
    </row>
    <row r="73" spans="1:8" x14ac:dyDescent="0.25">
      <c r="A73" s="125" t="s">
        <v>654</v>
      </c>
      <c r="B73" s="84" t="s">
        <v>133</v>
      </c>
      <c r="C73" s="84" t="s">
        <v>153</v>
      </c>
      <c r="D73" s="84">
        <v>35</v>
      </c>
      <c r="E73" s="84">
        <v>5</v>
      </c>
      <c r="F73" s="221">
        <v>35.04</v>
      </c>
      <c r="G73" s="201">
        <f t="shared" si="2"/>
        <v>37.14</v>
      </c>
      <c r="H73" s="258">
        <f t="shared" si="3"/>
        <v>42.6</v>
      </c>
    </row>
    <row r="74" spans="1:8" x14ac:dyDescent="0.25">
      <c r="A74" s="125" t="s">
        <v>655</v>
      </c>
      <c r="B74" s="84" t="s">
        <v>135</v>
      </c>
      <c r="C74" s="84" t="s">
        <v>153</v>
      </c>
      <c r="D74" s="84">
        <v>35</v>
      </c>
      <c r="E74" s="84">
        <v>8</v>
      </c>
      <c r="F74" s="221">
        <v>43.38</v>
      </c>
      <c r="G74" s="201">
        <f t="shared" si="2"/>
        <v>45.98</v>
      </c>
      <c r="H74" s="258">
        <f t="shared" si="3"/>
        <v>52.74</v>
      </c>
    </row>
    <row r="75" spans="1:8" x14ac:dyDescent="0.25">
      <c r="A75" s="125" t="s">
        <v>656</v>
      </c>
      <c r="B75" s="84" t="s">
        <v>106</v>
      </c>
      <c r="C75" s="84" t="s">
        <v>153</v>
      </c>
      <c r="D75" s="84">
        <v>35</v>
      </c>
      <c r="E75" s="84">
        <v>10</v>
      </c>
      <c r="F75" s="221">
        <v>40.68</v>
      </c>
      <c r="G75" s="201">
        <f t="shared" si="2"/>
        <v>43.12</v>
      </c>
      <c r="H75" s="258">
        <f t="shared" si="3"/>
        <v>49.46</v>
      </c>
    </row>
    <row r="76" spans="1:8" x14ac:dyDescent="0.25">
      <c r="A76" s="125" t="s">
        <v>657</v>
      </c>
      <c r="B76" s="84" t="s">
        <v>136</v>
      </c>
      <c r="C76" s="84" t="s">
        <v>153</v>
      </c>
      <c r="D76" s="84">
        <v>35</v>
      </c>
      <c r="E76" s="84">
        <v>5</v>
      </c>
      <c r="F76" s="221">
        <v>58.33</v>
      </c>
      <c r="G76" s="201">
        <f t="shared" si="2"/>
        <v>61.83</v>
      </c>
      <c r="H76" s="258">
        <f t="shared" si="3"/>
        <v>70.92</v>
      </c>
    </row>
    <row r="77" spans="1:8" x14ac:dyDescent="0.25">
      <c r="A77" s="125" t="s">
        <v>542</v>
      </c>
      <c r="B77" s="84" t="s">
        <v>88</v>
      </c>
      <c r="C77" s="84" t="s">
        <v>168</v>
      </c>
      <c r="D77" s="84">
        <v>35</v>
      </c>
      <c r="E77" s="84">
        <v>5</v>
      </c>
      <c r="F77" s="221">
        <v>57.47</v>
      </c>
      <c r="G77" s="201">
        <f t="shared" si="2"/>
        <v>60.92</v>
      </c>
      <c r="H77" s="258">
        <f t="shared" si="3"/>
        <v>69.88</v>
      </c>
    </row>
    <row r="78" spans="1:8" x14ac:dyDescent="0.25">
      <c r="A78" s="125" t="s">
        <v>658</v>
      </c>
      <c r="B78" s="84" t="s">
        <v>88</v>
      </c>
      <c r="C78" s="84" t="s">
        <v>156</v>
      </c>
      <c r="D78" s="84">
        <v>35</v>
      </c>
      <c r="E78" s="84">
        <v>5</v>
      </c>
      <c r="F78" s="221">
        <v>57.47</v>
      </c>
      <c r="G78" s="201">
        <f t="shared" si="2"/>
        <v>60.92</v>
      </c>
      <c r="H78" s="258">
        <f t="shared" si="3"/>
        <v>69.88</v>
      </c>
    </row>
    <row r="79" spans="1:8" x14ac:dyDescent="0.25">
      <c r="A79" s="125" t="s">
        <v>659</v>
      </c>
      <c r="B79" s="84" t="s">
        <v>88</v>
      </c>
      <c r="C79" s="84" t="s">
        <v>166</v>
      </c>
      <c r="D79" s="84">
        <v>35</v>
      </c>
      <c r="E79" s="84">
        <v>5</v>
      </c>
      <c r="F79" s="221">
        <v>57.47</v>
      </c>
      <c r="G79" s="201">
        <f t="shared" si="2"/>
        <v>60.92</v>
      </c>
      <c r="H79" s="258">
        <f t="shared" si="3"/>
        <v>69.88</v>
      </c>
    </row>
    <row r="80" spans="1:8" x14ac:dyDescent="0.25">
      <c r="A80" s="125" t="s">
        <v>660</v>
      </c>
      <c r="B80" s="84" t="s">
        <v>88</v>
      </c>
      <c r="C80" s="84" t="s">
        <v>153</v>
      </c>
      <c r="D80" s="84">
        <v>35</v>
      </c>
      <c r="E80" s="84">
        <v>5</v>
      </c>
      <c r="F80" s="221">
        <v>57.47</v>
      </c>
      <c r="G80" s="201">
        <f t="shared" si="2"/>
        <v>60.92</v>
      </c>
      <c r="H80" s="258">
        <f t="shared" si="3"/>
        <v>69.88</v>
      </c>
    </row>
    <row r="81" spans="1:8" x14ac:dyDescent="0.25">
      <c r="A81" s="125" t="s">
        <v>661</v>
      </c>
      <c r="B81" s="84" t="s">
        <v>88</v>
      </c>
      <c r="C81" s="84" t="s">
        <v>157</v>
      </c>
      <c r="D81" s="84">
        <v>35</v>
      </c>
      <c r="E81" s="84">
        <v>5</v>
      </c>
      <c r="F81" s="221">
        <v>57.47</v>
      </c>
      <c r="G81" s="201">
        <f t="shared" si="2"/>
        <v>60.92</v>
      </c>
      <c r="H81" s="258">
        <f t="shared" si="3"/>
        <v>69.88</v>
      </c>
    </row>
    <row r="82" spans="1:8" x14ac:dyDescent="0.25">
      <c r="A82" s="125" t="s">
        <v>543</v>
      </c>
      <c r="B82" s="84" t="s">
        <v>88</v>
      </c>
      <c r="C82" s="84" t="s">
        <v>160</v>
      </c>
      <c r="D82" s="84">
        <v>35</v>
      </c>
      <c r="E82" s="84">
        <v>5</v>
      </c>
      <c r="F82" s="221">
        <v>57.47</v>
      </c>
      <c r="G82" s="201">
        <f t="shared" si="2"/>
        <v>60.92</v>
      </c>
      <c r="H82" s="258">
        <f t="shared" si="3"/>
        <v>69.88</v>
      </c>
    </row>
    <row r="83" spans="1:8" x14ac:dyDescent="0.25">
      <c r="A83" s="125" t="s">
        <v>662</v>
      </c>
      <c r="B83" s="84" t="s">
        <v>88</v>
      </c>
      <c r="C83" s="84" t="s">
        <v>158</v>
      </c>
      <c r="D83" s="84">
        <v>35</v>
      </c>
      <c r="E83" s="84">
        <v>5</v>
      </c>
      <c r="F83" s="221">
        <v>57.47</v>
      </c>
      <c r="G83" s="201">
        <f t="shared" si="2"/>
        <v>60.92</v>
      </c>
      <c r="H83" s="258">
        <f t="shared" si="3"/>
        <v>69.88</v>
      </c>
    </row>
    <row r="84" spans="1:8" x14ac:dyDescent="0.25">
      <c r="A84" s="125" t="s">
        <v>663</v>
      </c>
      <c r="B84" s="84" t="s">
        <v>88</v>
      </c>
      <c r="C84" s="84" t="s">
        <v>164</v>
      </c>
      <c r="D84" s="84">
        <v>35</v>
      </c>
      <c r="E84" s="84">
        <v>5</v>
      </c>
      <c r="F84" s="221">
        <v>57.47</v>
      </c>
      <c r="G84" s="201">
        <f t="shared" si="2"/>
        <v>60.92</v>
      </c>
      <c r="H84" s="258">
        <f t="shared" si="3"/>
        <v>69.88</v>
      </c>
    </row>
    <row r="85" spans="1:8" s="86" customFormat="1" x14ac:dyDescent="0.25">
      <c r="A85" s="125" t="s">
        <v>1022</v>
      </c>
      <c r="B85" s="27" t="s">
        <v>88</v>
      </c>
      <c r="C85" s="27" t="s">
        <v>1023</v>
      </c>
      <c r="D85" s="27">
        <v>35</v>
      </c>
      <c r="E85" s="27">
        <v>5</v>
      </c>
      <c r="F85" s="221">
        <v>57.47</v>
      </c>
      <c r="G85" s="201">
        <f t="shared" si="2"/>
        <v>60.92</v>
      </c>
      <c r="H85" s="258">
        <f t="shared" si="3"/>
        <v>69.88</v>
      </c>
    </row>
    <row r="86" spans="1:8" x14ac:dyDescent="0.25">
      <c r="A86" s="125" t="s">
        <v>664</v>
      </c>
      <c r="B86" s="84" t="s">
        <v>167</v>
      </c>
      <c r="C86" s="84" t="s">
        <v>156</v>
      </c>
      <c r="D86" s="84">
        <v>35</v>
      </c>
      <c r="E86" s="84">
        <v>5</v>
      </c>
      <c r="F86" s="221">
        <v>56.55</v>
      </c>
      <c r="G86" s="201">
        <f t="shared" si="2"/>
        <v>59.94</v>
      </c>
      <c r="H86" s="258">
        <f t="shared" si="3"/>
        <v>68.75</v>
      </c>
    </row>
    <row r="87" spans="1:8" x14ac:dyDescent="0.25">
      <c r="A87" s="125" t="s">
        <v>665</v>
      </c>
      <c r="B87" s="84" t="s">
        <v>167</v>
      </c>
      <c r="C87" s="84" t="s">
        <v>153</v>
      </c>
      <c r="D87" s="84">
        <v>35</v>
      </c>
      <c r="E87" s="84">
        <v>5</v>
      </c>
      <c r="F87" s="221">
        <v>56.55</v>
      </c>
      <c r="G87" s="201">
        <f t="shared" si="2"/>
        <v>59.94</v>
      </c>
      <c r="H87" s="258">
        <f t="shared" si="3"/>
        <v>68.75</v>
      </c>
    </row>
    <row r="88" spans="1:8" x14ac:dyDescent="0.25">
      <c r="A88" s="125" t="s">
        <v>666</v>
      </c>
      <c r="B88" s="84" t="s">
        <v>89</v>
      </c>
      <c r="C88" s="84" t="s">
        <v>156</v>
      </c>
      <c r="D88" s="84">
        <v>35</v>
      </c>
      <c r="E88" s="84">
        <v>5</v>
      </c>
      <c r="F88" s="221">
        <v>66.61</v>
      </c>
      <c r="G88" s="201">
        <f t="shared" si="2"/>
        <v>70.61</v>
      </c>
      <c r="H88" s="258">
        <f t="shared" si="3"/>
        <v>80.989999999999995</v>
      </c>
    </row>
    <row r="89" spans="1:8" x14ac:dyDescent="0.25">
      <c r="A89" s="125" t="s">
        <v>667</v>
      </c>
      <c r="B89" s="84" t="s">
        <v>89</v>
      </c>
      <c r="C89" s="84" t="s">
        <v>153</v>
      </c>
      <c r="D89" s="84">
        <v>35</v>
      </c>
      <c r="E89" s="84">
        <v>5</v>
      </c>
      <c r="F89" s="221">
        <v>66.61</v>
      </c>
      <c r="G89" s="201">
        <f t="shared" si="2"/>
        <v>70.61</v>
      </c>
      <c r="H89" s="258">
        <f t="shared" si="3"/>
        <v>80.989999999999995</v>
      </c>
    </row>
    <row r="90" spans="1:8" x14ac:dyDescent="0.25">
      <c r="A90" s="125" t="s">
        <v>668</v>
      </c>
      <c r="B90" s="84" t="s">
        <v>89</v>
      </c>
      <c r="C90" s="84" t="s">
        <v>157</v>
      </c>
      <c r="D90" s="84">
        <v>35</v>
      </c>
      <c r="E90" s="84">
        <v>5</v>
      </c>
      <c r="F90" s="221">
        <v>66.61</v>
      </c>
      <c r="G90" s="201">
        <f t="shared" si="2"/>
        <v>70.61</v>
      </c>
      <c r="H90" s="258">
        <f t="shared" si="3"/>
        <v>80.989999999999995</v>
      </c>
    </row>
    <row r="91" spans="1:8" x14ac:dyDescent="0.25">
      <c r="A91" s="125" t="s">
        <v>669</v>
      </c>
      <c r="B91" s="84" t="s">
        <v>89</v>
      </c>
      <c r="C91" s="84" t="s">
        <v>158</v>
      </c>
      <c r="D91" s="84">
        <v>35</v>
      </c>
      <c r="E91" s="84">
        <v>5</v>
      </c>
      <c r="F91" s="221">
        <v>66.61</v>
      </c>
      <c r="G91" s="201">
        <f t="shared" si="2"/>
        <v>70.61</v>
      </c>
      <c r="H91" s="258">
        <f t="shared" si="3"/>
        <v>80.989999999999995</v>
      </c>
    </row>
    <row r="92" spans="1:8" x14ac:dyDescent="0.25">
      <c r="A92" s="125" t="s">
        <v>670</v>
      </c>
      <c r="B92" s="84" t="s">
        <v>169</v>
      </c>
      <c r="C92" s="84" t="s">
        <v>156</v>
      </c>
      <c r="D92" s="84">
        <v>35</v>
      </c>
      <c r="E92" s="84">
        <v>5</v>
      </c>
      <c r="F92" s="221">
        <v>65.819999999999993</v>
      </c>
      <c r="G92" s="201">
        <f t="shared" si="2"/>
        <v>69.77</v>
      </c>
      <c r="H92" s="258">
        <f t="shared" si="3"/>
        <v>80.03</v>
      </c>
    </row>
    <row r="93" spans="1:8" x14ac:dyDescent="0.25">
      <c r="A93" s="125" t="s">
        <v>671</v>
      </c>
      <c r="B93" s="84" t="s">
        <v>169</v>
      </c>
      <c r="C93" s="84" t="s">
        <v>153</v>
      </c>
      <c r="D93" s="84">
        <v>35</v>
      </c>
      <c r="E93" s="84">
        <v>5</v>
      </c>
      <c r="F93" s="221">
        <v>65.819999999999993</v>
      </c>
      <c r="G93" s="201">
        <f t="shared" si="2"/>
        <v>69.77</v>
      </c>
      <c r="H93" s="258">
        <f t="shared" si="3"/>
        <v>80.03</v>
      </c>
    </row>
    <row r="94" spans="1:8" x14ac:dyDescent="0.25">
      <c r="A94" s="125" t="s">
        <v>672</v>
      </c>
      <c r="B94" s="84" t="s">
        <v>137</v>
      </c>
      <c r="C94" s="84" t="s">
        <v>153</v>
      </c>
      <c r="D94" s="84">
        <v>35</v>
      </c>
      <c r="E94" s="84">
        <v>3</v>
      </c>
      <c r="F94" s="221">
        <v>78.040000000000006</v>
      </c>
      <c r="G94" s="201">
        <f t="shared" si="2"/>
        <v>82.72</v>
      </c>
      <c r="H94" s="258">
        <f t="shared" si="3"/>
        <v>94.88</v>
      </c>
    </row>
    <row r="95" spans="1:8" x14ac:dyDescent="0.25">
      <c r="A95" s="125" t="s">
        <v>673</v>
      </c>
      <c r="B95" s="84" t="s">
        <v>170</v>
      </c>
      <c r="C95" s="84" t="s">
        <v>153</v>
      </c>
      <c r="D95" s="84">
        <v>35</v>
      </c>
      <c r="E95" s="84">
        <v>3</v>
      </c>
      <c r="F95" s="221">
        <v>75.81</v>
      </c>
      <c r="G95" s="201">
        <f t="shared" si="2"/>
        <v>80.36</v>
      </c>
      <c r="H95" s="258">
        <f t="shared" si="3"/>
        <v>92.17</v>
      </c>
    </row>
    <row r="96" spans="1:8" x14ac:dyDescent="0.25">
      <c r="A96" s="125" t="s">
        <v>674</v>
      </c>
      <c r="B96" s="84" t="s">
        <v>172</v>
      </c>
      <c r="C96" s="84" t="s">
        <v>153</v>
      </c>
      <c r="D96" s="84">
        <v>35</v>
      </c>
      <c r="E96" s="84">
        <v>10</v>
      </c>
      <c r="F96" s="221">
        <v>63.97</v>
      </c>
      <c r="G96" s="201">
        <f t="shared" si="2"/>
        <v>67.81</v>
      </c>
      <c r="H96" s="258">
        <f t="shared" si="3"/>
        <v>77.78</v>
      </c>
    </row>
    <row r="97" spans="1:8" x14ac:dyDescent="0.25">
      <c r="A97" s="125" t="s">
        <v>675</v>
      </c>
      <c r="B97" s="84" t="s">
        <v>90</v>
      </c>
      <c r="C97" s="84" t="s">
        <v>156</v>
      </c>
      <c r="D97" s="84">
        <v>35</v>
      </c>
      <c r="E97" s="84">
        <v>5</v>
      </c>
      <c r="F97" s="221">
        <v>88.36</v>
      </c>
      <c r="G97" s="201">
        <f t="shared" si="2"/>
        <v>93.66</v>
      </c>
      <c r="H97" s="258">
        <f t="shared" si="3"/>
        <v>107.43</v>
      </c>
    </row>
    <row r="98" spans="1:8" x14ac:dyDescent="0.25">
      <c r="A98" s="125" t="s">
        <v>676</v>
      </c>
      <c r="B98" s="84" t="s">
        <v>90</v>
      </c>
      <c r="C98" s="84" t="s">
        <v>153</v>
      </c>
      <c r="D98" s="84">
        <v>35</v>
      </c>
      <c r="E98" s="84">
        <v>5</v>
      </c>
      <c r="F98" s="221">
        <v>88.36</v>
      </c>
      <c r="G98" s="201">
        <f t="shared" si="2"/>
        <v>93.66</v>
      </c>
      <c r="H98" s="258">
        <f t="shared" si="3"/>
        <v>107.43</v>
      </c>
    </row>
    <row r="99" spans="1:8" x14ac:dyDescent="0.25">
      <c r="A99" s="125" t="s">
        <v>436</v>
      </c>
      <c r="B99" s="27" t="s">
        <v>173</v>
      </c>
      <c r="C99" s="27" t="s">
        <v>156</v>
      </c>
      <c r="D99" s="27">
        <v>35</v>
      </c>
      <c r="E99" s="27">
        <v>5</v>
      </c>
      <c r="F99" s="221">
        <v>87.04</v>
      </c>
      <c r="G99" s="201">
        <f t="shared" si="2"/>
        <v>92.26</v>
      </c>
      <c r="H99" s="258">
        <f t="shared" si="3"/>
        <v>105.82</v>
      </c>
    </row>
    <row r="100" spans="1:8" x14ac:dyDescent="0.25">
      <c r="A100" s="125" t="s">
        <v>677</v>
      </c>
      <c r="B100" s="84" t="s">
        <v>173</v>
      </c>
      <c r="C100" s="84" t="s">
        <v>153</v>
      </c>
      <c r="D100" s="84">
        <v>35</v>
      </c>
      <c r="E100" s="84">
        <v>5</v>
      </c>
      <c r="F100" s="221">
        <v>87.04</v>
      </c>
      <c r="G100" s="201">
        <f t="shared" si="2"/>
        <v>92.26</v>
      </c>
      <c r="H100" s="258">
        <f t="shared" si="3"/>
        <v>105.82</v>
      </c>
    </row>
    <row r="101" spans="1:8" x14ac:dyDescent="0.25">
      <c r="A101" s="125" t="s">
        <v>678</v>
      </c>
      <c r="B101" s="84" t="s">
        <v>91</v>
      </c>
      <c r="C101" s="84" t="s">
        <v>156</v>
      </c>
      <c r="D101" s="84">
        <v>35</v>
      </c>
      <c r="E101" s="84">
        <v>5</v>
      </c>
      <c r="F101" s="221">
        <v>98.58</v>
      </c>
      <c r="G101" s="201">
        <f t="shared" si="2"/>
        <v>104.49</v>
      </c>
      <c r="H101" s="258">
        <f t="shared" si="3"/>
        <v>119.85</v>
      </c>
    </row>
    <row r="102" spans="1:8" x14ac:dyDescent="0.25">
      <c r="A102" s="125" t="s">
        <v>679</v>
      </c>
      <c r="B102" s="84" t="s">
        <v>91</v>
      </c>
      <c r="C102" s="84" t="s">
        <v>872</v>
      </c>
      <c r="D102" s="84">
        <v>35</v>
      </c>
      <c r="E102" s="84">
        <v>5</v>
      </c>
      <c r="F102" s="221">
        <v>98.58</v>
      </c>
      <c r="G102" s="201">
        <f t="shared" si="2"/>
        <v>104.49</v>
      </c>
      <c r="H102" s="258">
        <f t="shared" si="3"/>
        <v>119.85</v>
      </c>
    </row>
    <row r="103" spans="1:8" x14ac:dyDescent="0.25">
      <c r="A103" s="125" t="s">
        <v>680</v>
      </c>
      <c r="B103" s="84" t="s">
        <v>91</v>
      </c>
      <c r="C103" s="84" t="s">
        <v>157</v>
      </c>
      <c r="D103" s="84">
        <v>35</v>
      </c>
      <c r="E103" s="84">
        <v>5</v>
      </c>
      <c r="F103" s="221">
        <v>98.58</v>
      </c>
      <c r="G103" s="201">
        <f t="shared" si="2"/>
        <v>104.49</v>
      </c>
      <c r="H103" s="258">
        <f t="shared" si="3"/>
        <v>119.85</v>
      </c>
    </row>
    <row r="104" spans="1:8" x14ac:dyDescent="0.25">
      <c r="A104" s="125" t="s">
        <v>681</v>
      </c>
      <c r="B104" s="84" t="s">
        <v>91</v>
      </c>
      <c r="C104" s="84" t="s">
        <v>158</v>
      </c>
      <c r="D104" s="84">
        <v>35</v>
      </c>
      <c r="E104" s="84">
        <v>5</v>
      </c>
      <c r="F104" s="221">
        <v>98.58</v>
      </c>
      <c r="G104" s="201">
        <f t="shared" si="2"/>
        <v>104.49</v>
      </c>
      <c r="H104" s="258">
        <f t="shared" si="3"/>
        <v>119.85</v>
      </c>
    </row>
    <row r="105" spans="1:8" x14ac:dyDescent="0.25">
      <c r="A105" s="125" t="s">
        <v>682</v>
      </c>
      <c r="B105" s="84" t="s">
        <v>138</v>
      </c>
      <c r="C105" s="84" t="s">
        <v>156</v>
      </c>
      <c r="D105" s="84">
        <v>35</v>
      </c>
      <c r="E105" s="84">
        <v>5</v>
      </c>
      <c r="F105" s="221">
        <v>95.84</v>
      </c>
      <c r="G105" s="201">
        <f t="shared" si="2"/>
        <v>101.59</v>
      </c>
      <c r="H105" s="258">
        <f t="shared" si="3"/>
        <v>116.52</v>
      </c>
    </row>
    <row r="106" spans="1:8" x14ac:dyDescent="0.25">
      <c r="A106" s="125" t="s">
        <v>683</v>
      </c>
      <c r="B106" s="84" t="s">
        <v>138</v>
      </c>
      <c r="C106" s="84" t="s">
        <v>153</v>
      </c>
      <c r="D106" s="84">
        <v>35</v>
      </c>
      <c r="E106" s="84">
        <v>5</v>
      </c>
      <c r="F106" s="221">
        <v>95.84</v>
      </c>
      <c r="G106" s="201">
        <f t="shared" si="2"/>
        <v>101.59</v>
      </c>
      <c r="H106" s="258">
        <f t="shared" si="3"/>
        <v>116.52</v>
      </c>
    </row>
    <row r="107" spans="1:8" x14ac:dyDescent="0.25">
      <c r="A107" s="125" t="s">
        <v>684</v>
      </c>
      <c r="B107" s="84" t="s">
        <v>174</v>
      </c>
      <c r="C107" s="84" t="s">
        <v>175</v>
      </c>
      <c r="D107" s="84">
        <v>35</v>
      </c>
      <c r="E107" s="84">
        <v>5</v>
      </c>
      <c r="F107" s="221">
        <v>94.65</v>
      </c>
      <c r="G107" s="201">
        <f t="shared" si="2"/>
        <v>100.33</v>
      </c>
      <c r="H107" s="258">
        <f t="shared" si="3"/>
        <v>115.08</v>
      </c>
    </row>
    <row r="108" spans="1:8" x14ac:dyDescent="0.25">
      <c r="A108" s="125" t="s">
        <v>685</v>
      </c>
      <c r="B108" s="84" t="s">
        <v>174</v>
      </c>
      <c r="C108" s="84" t="s">
        <v>873</v>
      </c>
      <c r="D108" s="84">
        <v>35</v>
      </c>
      <c r="E108" s="84">
        <v>5</v>
      </c>
      <c r="F108" s="221">
        <v>94.65</v>
      </c>
      <c r="G108" s="201">
        <f t="shared" si="2"/>
        <v>100.33</v>
      </c>
      <c r="H108" s="258">
        <f t="shared" si="3"/>
        <v>115.08</v>
      </c>
    </row>
    <row r="109" spans="1:8" x14ac:dyDescent="0.25">
      <c r="A109" s="125" t="s">
        <v>686</v>
      </c>
      <c r="B109" s="84" t="s">
        <v>174</v>
      </c>
      <c r="C109" s="84" t="s">
        <v>166</v>
      </c>
      <c r="D109" s="84">
        <v>35</v>
      </c>
      <c r="E109" s="84">
        <v>5</v>
      </c>
      <c r="F109" s="221">
        <v>94.65</v>
      </c>
      <c r="G109" s="201">
        <f t="shared" si="2"/>
        <v>100.33</v>
      </c>
      <c r="H109" s="258">
        <f t="shared" si="3"/>
        <v>115.08</v>
      </c>
    </row>
    <row r="110" spans="1:8" x14ac:dyDescent="0.25">
      <c r="A110" s="125" t="s">
        <v>687</v>
      </c>
      <c r="B110" s="84" t="s">
        <v>174</v>
      </c>
      <c r="C110" s="84" t="s">
        <v>153</v>
      </c>
      <c r="D110" s="84">
        <v>35</v>
      </c>
      <c r="E110" s="84">
        <v>5</v>
      </c>
      <c r="F110" s="221">
        <v>94.65</v>
      </c>
      <c r="G110" s="201">
        <f t="shared" si="2"/>
        <v>100.33</v>
      </c>
      <c r="H110" s="258">
        <f t="shared" si="3"/>
        <v>115.08</v>
      </c>
    </row>
    <row r="111" spans="1:8" x14ac:dyDescent="0.25">
      <c r="A111" s="125" t="s">
        <v>688</v>
      </c>
      <c r="B111" s="84" t="s">
        <v>174</v>
      </c>
      <c r="C111" s="84" t="s">
        <v>158</v>
      </c>
      <c r="D111" s="84">
        <v>35</v>
      </c>
      <c r="E111" s="84">
        <v>5</v>
      </c>
      <c r="F111" s="221">
        <v>94.65</v>
      </c>
      <c r="G111" s="201">
        <f t="shared" si="2"/>
        <v>100.33</v>
      </c>
      <c r="H111" s="258">
        <f t="shared" si="3"/>
        <v>115.08</v>
      </c>
    </row>
    <row r="112" spans="1:8" x14ac:dyDescent="0.25">
      <c r="A112" s="125" t="s">
        <v>689</v>
      </c>
      <c r="B112" s="84" t="s">
        <v>92</v>
      </c>
      <c r="C112" s="84" t="s">
        <v>156</v>
      </c>
      <c r="D112" s="84">
        <v>35</v>
      </c>
      <c r="E112" s="84">
        <v>3</v>
      </c>
      <c r="F112" s="221">
        <v>116.09</v>
      </c>
      <c r="G112" s="201">
        <f t="shared" si="2"/>
        <v>123.06</v>
      </c>
      <c r="H112" s="258">
        <f t="shared" si="3"/>
        <v>141.15</v>
      </c>
    </row>
    <row r="113" spans="1:8" x14ac:dyDescent="0.25">
      <c r="A113" s="125" t="s">
        <v>690</v>
      </c>
      <c r="B113" s="84" t="s">
        <v>92</v>
      </c>
      <c r="C113" s="84" t="s">
        <v>153</v>
      </c>
      <c r="D113" s="84">
        <v>35</v>
      </c>
      <c r="E113" s="84">
        <v>3</v>
      </c>
      <c r="F113" s="221">
        <v>116.09</v>
      </c>
      <c r="G113" s="201">
        <f t="shared" si="2"/>
        <v>123.06</v>
      </c>
      <c r="H113" s="258">
        <f t="shared" si="3"/>
        <v>141.15</v>
      </c>
    </row>
    <row r="114" spans="1:8" x14ac:dyDescent="0.25">
      <c r="A114" s="125" t="s">
        <v>691</v>
      </c>
      <c r="B114" s="84" t="s">
        <v>139</v>
      </c>
      <c r="C114" s="84" t="s">
        <v>156</v>
      </c>
      <c r="D114" s="84">
        <v>35</v>
      </c>
      <c r="E114" s="84">
        <v>3</v>
      </c>
      <c r="F114" s="221">
        <v>114.73</v>
      </c>
      <c r="G114" s="201">
        <f t="shared" si="2"/>
        <v>121.61</v>
      </c>
      <c r="H114" s="258">
        <f t="shared" si="3"/>
        <v>139.49</v>
      </c>
    </row>
    <row r="115" spans="1:8" x14ac:dyDescent="0.25">
      <c r="A115" s="125" t="s">
        <v>692</v>
      </c>
      <c r="B115" s="84" t="s">
        <v>139</v>
      </c>
      <c r="C115" s="84" t="s">
        <v>153</v>
      </c>
      <c r="D115" s="84">
        <v>35</v>
      </c>
      <c r="E115" s="84">
        <v>3</v>
      </c>
      <c r="F115" s="221">
        <v>114.73</v>
      </c>
      <c r="G115" s="201">
        <f t="shared" si="2"/>
        <v>121.61</v>
      </c>
      <c r="H115" s="258">
        <f t="shared" si="3"/>
        <v>139.49</v>
      </c>
    </row>
    <row r="116" spans="1:8" x14ac:dyDescent="0.25">
      <c r="A116" s="125" t="s">
        <v>693</v>
      </c>
      <c r="B116" s="84" t="s">
        <v>139</v>
      </c>
      <c r="C116" s="84" t="s">
        <v>158</v>
      </c>
      <c r="D116" s="84">
        <v>35</v>
      </c>
      <c r="E116" s="84">
        <v>3</v>
      </c>
      <c r="F116" s="221">
        <v>114.73</v>
      </c>
      <c r="G116" s="201">
        <f t="shared" si="2"/>
        <v>121.61</v>
      </c>
      <c r="H116" s="258">
        <f t="shared" si="3"/>
        <v>139.49</v>
      </c>
    </row>
    <row r="117" spans="1:8" hidden="1" x14ac:dyDescent="0.25">
      <c r="A117" s="125" t="s">
        <v>547</v>
      </c>
      <c r="B117" s="46" t="s">
        <v>146</v>
      </c>
      <c r="C117" s="46" t="s">
        <v>156</v>
      </c>
      <c r="D117" s="46">
        <v>35</v>
      </c>
      <c r="E117" s="46">
        <v>3</v>
      </c>
      <c r="F117" s="221" t="e">
        <f>ROUND(#REF!*1.077,2)</f>
        <v>#REF!</v>
      </c>
      <c r="G117" s="201" t="e">
        <f t="shared" si="2"/>
        <v>#REF!</v>
      </c>
      <c r="H117" s="258" t="e">
        <f t="shared" si="3"/>
        <v>#REF!</v>
      </c>
    </row>
    <row r="118" spans="1:8" x14ac:dyDescent="0.25">
      <c r="A118" s="125" t="s">
        <v>694</v>
      </c>
      <c r="B118" s="84" t="s">
        <v>146</v>
      </c>
      <c r="C118" s="84" t="s">
        <v>153</v>
      </c>
      <c r="D118" s="84">
        <v>35</v>
      </c>
      <c r="E118" s="84">
        <v>3</v>
      </c>
      <c r="F118" s="221">
        <v>141.97999999999999</v>
      </c>
      <c r="G118" s="201">
        <f t="shared" si="2"/>
        <v>150.5</v>
      </c>
      <c r="H118" s="258">
        <f t="shared" si="3"/>
        <v>172.62</v>
      </c>
    </row>
    <row r="119" spans="1:8" x14ac:dyDescent="0.25">
      <c r="A119" s="125" t="s">
        <v>695</v>
      </c>
      <c r="B119" s="84" t="s">
        <v>176</v>
      </c>
      <c r="C119" s="84" t="s">
        <v>156</v>
      </c>
      <c r="D119" s="84">
        <v>35</v>
      </c>
      <c r="E119" s="84">
        <v>3</v>
      </c>
      <c r="F119" s="221">
        <v>138.63999999999999</v>
      </c>
      <c r="G119" s="201">
        <f t="shared" si="2"/>
        <v>146.96</v>
      </c>
      <c r="H119" s="258">
        <f t="shared" si="3"/>
        <v>168.56</v>
      </c>
    </row>
    <row r="120" spans="1:8" x14ac:dyDescent="0.25">
      <c r="A120" s="125" t="s">
        <v>696</v>
      </c>
      <c r="B120" s="84" t="s">
        <v>176</v>
      </c>
      <c r="C120" s="84" t="s">
        <v>153</v>
      </c>
      <c r="D120" s="84">
        <v>35</v>
      </c>
      <c r="E120" s="84">
        <v>3</v>
      </c>
      <c r="F120" s="221">
        <v>138.63999999999999</v>
      </c>
      <c r="G120" s="201">
        <f t="shared" si="2"/>
        <v>146.96</v>
      </c>
      <c r="H120" s="258">
        <f t="shared" si="3"/>
        <v>168.56</v>
      </c>
    </row>
    <row r="121" spans="1:8" x14ac:dyDescent="0.25">
      <c r="A121" s="125" t="s">
        <v>550</v>
      </c>
      <c r="B121" s="84" t="s">
        <v>551</v>
      </c>
      <c r="C121" s="84" t="s">
        <v>153</v>
      </c>
      <c r="D121" s="84">
        <v>35</v>
      </c>
      <c r="E121" s="84">
        <v>3</v>
      </c>
      <c r="F121" s="221">
        <v>116.5</v>
      </c>
      <c r="G121" s="201">
        <f t="shared" si="2"/>
        <v>123.49</v>
      </c>
      <c r="H121" s="258">
        <f t="shared" si="3"/>
        <v>141.63999999999999</v>
      </c>
    </row>
    <row r="122" spans="1:8" x14ac:dyDescent="0.25">
      <c r="A122" s="125" t="s">
        <v>697</v>
      </c>
      <c r="B122" s="84" t="s">
        <v>93</v>
      </c>
      <c r="C122" s="84" t="s">
        <v>156</v>
      </c>
      <c r="D122" s="84">
        <v>35</v>
      </c>
      <c r="E122" s="84">
        <v>3</v>
      </c>
      <c r="F122" s="221">
        <v>172.36</v>
      </c>
      <c r="G122" s="201">
        <f t="shared" si="2"/>
        <v>182.7</v>
      </c>
      <c r="H122" s="258">
        <f t="shared" si="3"/>
        <v>209.56</v>
      </c>
    </row>
    <row r="123" spans="1:8" x14ac:dyDescent="0.25">
      <c r="A123" s="125" t="s">
        <v>698</v>
      </c>
      <c r="B123" s="84" t="s">
        <v>93</v>
      </c>
      <c r="C123" s="84" t="s">
        <v>872</v>
      </c>
      <c r="D123" s="84">
        <v>35</v>
      </c>
      <c r="E123" s="84">
        <v>3</v>
      </c>
      <c r="F123" s="221">
        <v>172.36</v>
      </c>
      <c r="G123" s="201">
        <f t="shared" si="2"/>
        <v>182.7</v>
      </c>
      <c r="H123" s="258">
        <f t="shared" si="3"/>
        <v>209.56</v>
      </c>
    </row>
    <row r="124" spans="1:8" x14ac:dyDescent="0.25">
      <c r="A124" s="125" t="s">
        <v>699</v>
      </c>
      <c r="B124" s="84" t="s">
        <v>177</v>
      </c>
      <c r="C124" s="84" t="s">
        <v>153</v>
      </c>
      <c r="D124" s="84">
        <v>35</v>
      </c>
      <c r="E124" s="84">
        <v>3</v>
      </c>
      <c r="F124" s="221">
        <v>166.96</v>
      </c>
      <c r="G124" s="201">
        <f t="shared" si="2"/>
        <v>176.98</v>
      </c>
      <c r="H124" s="258">
        <f t="shared" si="3"/>
        <v>203</v>
      </c>
    </row>
    <row r="125" spans="1:8" x14ac:dyDescent="0.25">
      <c r="A125" s="125" t="s">
        <v>700</v>
      </c>
      <c r="B125" s="84" t="s">
        <v>94</v>
      </c>
      <c r="C125" s="84" t="s">
        <v>156</v>
      </c>
      <c r="D125" s="84">
        <v>35</v>
      </c>
      <c r="E125" s="84">
        <v>3</v>
      </c>
      <c r="F125" s="221">
        <v>202.52</v>
      </c>
      <c r="G125" s="201">
        <f t="shared" si="2"/>
        <v>214.67</v>
      </c>
      <c r="H125" s="258">
        <f t="shared" si="3"/>
        <v>246.23</v>
      </c>
    </row>
    <row r="126" spans="1:8" x14ac:dyDescent="0.25">
      <c r="A126" s="125" t="s">
        <v>701</v>
      </c>
      <c r="B126" s="84" t="s">
        <v>94</v>
      </c>
      <c r="C126" s="84" t="s">
        <v>153</v>
      </c>
      <c r="D126" s="84">
        <v>35</v>
      </c>
      <c r="E126" s="84">
        <v>3</v>
      </c>
      <c r="F126" s="221">
        <v>202.52</v>
      </c>
      <c r="G126" s="201">
        <f t="shared" si="2"/>
        <v>214.67</v>
      </c>
      <c r="H126" s="258">
        <f t="shared" si="3"/>
        <v>246.23</v>
      </c>
    </row>
    <row r="127" spans="1:8" x14ac:dyDescent="0.25">
      <c r="A127" s="125" t="s">
        <v>418</v>
      </c>
      <c r="B127" s="84" t="s">
        <v>147</v>
      </c>
      <c r="C127" s="84" t="s">
        <v>156</v>
      </c>
      <c r="D127" s="84">
        <v>35</v>
      </c>
      <c r="E127" s="84">
        <v>3</v>
      </c>
      <c r="F127" s="221">
        <v>197.17</v>
      </c>
      <c r="G127" s="201">
        <f t="shared" si="2"/>
        <v>209</v>
      </c>
      <c r="H127" s="258">
        <f t="shared" si="3"/>
        <v>239.72</v>
      </c>
    </row>
    <row r="128" spans="1:8" x14ac:dyDescent="0.25">
      <c r="A128" s="125" t="s">
        <v>702</v>
      </c>
      <c r="B128" s="84" t="s">
        <v>147</v>
      </c>
      <c r="C128" s="84" t="s">
        <v>153</v>
      </c>
      <c r="D128" s="84">
        <v>35</v>
      </c>
      <c r="E128" s="84">
        <v>3</v>
      </c>
      <c r="F128" s="221">
        <v>197.17</v>
      </c>
      <c r="G128" s="201">
        <f t="shared" si="2"/>
        <v>209</v>
      </c>
      <c r="H128" s="258">
        <f t="shared" si="3"/>
        <v>239.72</v>
      </c>
    </row>
    <row r="129" spans="1:8" x14ac:dyDescent="0.25">
      <c r="A129" s="125" t="s">
        <v>703</v>
      </c>
      <c r="B129" s="84" t="s">
        <v>148</v>
      </c>
      <c r="C129" s="84" t="s">
        <v>156</v>
      </c>
      <c r="D129" s="84">
        <v>35</v>
      </c>
      <c r="E129" s="84">
        <v>3</v>
      </c>
      <c r="F129" s="221">
        <v>176.17</v>
      </c>
      <c r="G129" s="201">
        <f t="shared" si="2"/>
        <v>186.74</v>
      </c>
      <c r="H129" s="258">
        <f t="shared" si="3"/>
        <v>214.19</v>
      </c>
    </row>
    <row r="130" spans="1:8" x14ac:dyDescent="0.25">
      <c r="A130" s="125" t="s">
        <v>704</v>
      </c>
      <c r="B130" s="84" t="s">
        <v>148</v>
      </c>
      <c r="C130" s="84" t="s">
        <v>153</v>
      </c>
      <c r="D130" s="84">
        <v>35</v>
      </c>
      <c r="E130" s="84">
        <v>3</v>
      </c>
      <c r="F130" s="221">
        <v>176.17</v>
      </c>
      <c r="G130" s="201">
        <f t="shared" si="2"/>
        <v>186.74</v>
      </c>
      <c r="H130" s="258">
        <f t="shared" si="3"/>
        <v>214.19</v>
      </c>
    </row>
    <row r="131" spans="1:8" x14ac:dyDescent="0.25">
      <c r="A131" s="125" t="s">
        <v>705</v>
      </c>
      <c r="B131" s="84" t="s">
        <v>148</v>
      </c>
      <c r="C131" s="84" t="s">
        <v>158</v>
      </c>
      <c r="D131" s="84">
        <v>35</v>
      </c>
      <c r="E131" s="84">
        <v>3</v>
      </c>
      <c r="F131" s="221">
        <v>176.17</v>
      </c>
      <c r="G131" s="201">
        <f t="shared" si="2"/>
        <v>186.74</v>
      </c>
      <c r="H131" s="258">
        <f t="shared" si="3"/>
        <v>214.19</v>
      </c>
    </row>
    <row r="132" spans="1:8" x14ac:dyDescent="0.25">
      <c r="A132" s="125" t="s">
        <v>554</v>
      </c>
      <c r="B132" s="84" t="s">
        <v>555</v>
      </c>
      <c r="C132" s="84" t="s">
        <v>153</v>
      </c>
      <c r="D132" s="84">
        <v>35</v>
      </c>
      <c r="E132" s="84">
        <v>2</v>
      </c>
      <c r="F132" s="221">
        <v>247.19</v>
      </c>
      <c r="G132" s="201">
        <f t="shared" si="2"/>
        <v>262.02</v>
      </c>
      <c r="H132" s="258">
        <f t="shared" si="3"/>
        <v>300.54000000000002</v>
      </c>
    </row>
    <row r="133" spans="1:8" x14ac:dyDescent="0.25">
      <c r="A133" s="125" t="s">
        <v>706</v>
      </c>
      <c r="B133" s="84" t="s">
        <v>178</v>
      </c>
      <c r="C133" s="84" t="s">
        <v>153</v>
      </c>
      <c r="D133" s="84">
        <v>35</v>
      </c>
      <c r="E133" s="84">
        <v>2</v>
      </c>
      <c r="F133" s="221">
        <v>210.15</v>
      </c>
      <c r="G133" s="201">
        <f t="shared" si="2"/>
        <v>222.76</v>
      </c>
      <c r="H133" s="258">
        <f t="shared" si="3"/>
        <v>255.51</v>
      </c>
    </row>
    <row r="134" spans="1:8" x14ac:dyDescent="0.25">
      <c r="A134" s="125" t="s">
        <v>707</v>
      </c>
      <c r="B134" s="84" t="s">
        <v>95</v>
      </c>
      <c r="C134" s="84" t="s">
        <v>156</v>
      </c>
      <c r="D134" s="84">
        <v>35</v>
      </c>
      <c r="E134" s="84">
        <v>3</v>
      </c>
      <c r="F134" s="221">
        <v>284.98</v>
      </c>
      <c r="G134" s="201">
        <f t="shared" si="2"/>
        <v>302.08</v>
      </c>
      <c r="H134" s="258">
        <f t="shared" si="3"/>
        <v>346.49</v>
      </c>
    </row>
    <row r="135" spans="1:8" x14ac:dyDescent="0.25">
      <c r="A135" s="125" t="s">
        <v>708</v>
      </c>
      <c r="B135" s="84" t="s">
        <v>95</v>
      </c>
      <c r="C135" s="84" t="s">
        <v>872</v>
      </c>
      <c r="D135" s="84">
        <v>35</v>
      </c>
      <c r="E135" s="84">
        <v>3</v>
      </c>
      <c r="F135" s="221">
        <v>284.98</v>
      </c>
      <c r="G135" s="201">
        <f t="shared" ref="G135:G198" si="4">ROUND(F135*1.06,2)</f>
        <v>302.08</v>
      </c>
      <c r="H135" s="258">
        <f t="shared" ref="H135:H198" si="5">ROUND(G135*1.147,2)</f>
        <v>346.49</v>
      </c>
    </row>
    <row r="136" spans="1:8" x14ac:dyDescent="0.25">
      <c r="A136" s="125" t="s">
        <v>709</v>
      </c>
      <c r="B136" s="84" t="s">
        <v>96</v>
      </c>
      <c r="C136" s="84" t="s">
        <v>156</v>
      </c>
      <c r="D136" s="84">
        <v>35</v>
      </c>
      <c r="E136" s="84">
        <v>3</v>
      </c>
      <c r="F136" s="221">
        <v>262.82</v>
      </c>
      <c r="G136" s="201">
        <f t="shared" si="4"/>
        <v>278.58999999999997</v>
      </c>
      <c r="H136" s="258">
        <f t="shared" si="5"/>
        <v>319.54000000000002</v>
      </c>
    </row>
    <row r="137" spans="1:8" x14ac:dyDescent="0.25">
      <c r="A137" s="125" t="s">
        <v>710</v>
      </c>
      <c r="B137" s="84" t="s">
        <v>96</v>
      </c>
      <c r="C137" s="84" t="s">
        <v>166</v>
      </c>
      <c r="D137" s="84">
        <v>35</v>
      </c>
      <c r="E137" s="84">
        <v>3</v>
      </c>
      <c r="F137" s="221">
        <v>262.82</v>
      </c>
      <c r="G137" s="201">
        <f t="shared" si="4"/>
        <v>278.58999999999997</v>
      </c>
      <c r="H137" s="258">
        <f t="shared" si="5"/>
        <v>319.54000000000002</v>
      </c>
    </row>
    <row r="138" spans="1:8" x14ac:dyDescent="0.25">
      <c r="A138" s="125" t="s">
        <v>711</v>
      </c>
      <c r="B138" s="84" t="s">
        <v>96</v>
      </c>
      <c r="C138" s="84" t="s">
        <v>872</v>
      </c>
      <c r="D138" s="84">
        <v>35</v>
      </c>
      <c r="E138" s="84">
        <v>3</v>
      </c>
      <c r="F138" s="221">
        <v>262.82</v>
      </c>
      <c r="G138" s="201">
        <f t="shared" si="4"/>
        <v>278.58999999999997</v>
      </c>
      <c r="H138" s="258">
        <f t="shared" si="5"/>
        <v>319.54000000000002</v>
      </c>
    </row>
    <row r="139" spans="1:8" x14ac:dyDescent="0.25">
      <c r="A139" s="125" t="s">
        <v>712</v>
      </c>
      <c r="B139" s="84" t="s">
        <v>96</v>
      </c>
      <c r="C139" s="84" t="s">
        <v>158</v>
      </c>
      <c r="D139" s="84">
        <v>35</v>
      </c>
      <c r="E139" s="84">
        <v>3</v>
      </c>
      <c r="F139" s="221">
        <v>262.82</v>
      </c>
      <c r="G139" s="201">
        <f t="shared" si="4"/>
        <v>278.58999999999997</v>
      </c>
      <c r="H139" s="258">
        <f t="shared" si="5"/>
        <v>319.54000000000002</v>
      </c>
    </row>
    <row r="140" spans="1:8" x14ac:dyDescent="0.25">
      <c r="A140" s="125" t="s">
        <v>713</v>
      </c>
      <c r="B140" s="84" t="s">
        <v>97</v>
      </c>
      <c r="C140" s="84" t="s">
        <v>153</v>
      </c>
      <c r="D140" s="84">
        <v>35</v>
      </c>
      <c r="E140" s="84">
        <v>2</v>
      </c>
      <c r="F140" s="221">
        <v>325.93</v>
      </c>
      <c r="G140" s="201">
        <f t="shared" si="4"/>
        <v>345.49</v>
      </c>
      <c r="H140" s="258">
        <f t="shared" si="5"/>
        <v>396.28</v>
      </c>
    </row>
    <row r="141" spans="1:8" x14ac:dyDescent="0.25">
      <c r="A141" s="125" t="s">
        <v>714</v>
      </c>
      <c r="B141" s="27" t="s">
        <v>98</v>
      </c>
      <c r="C141" s="27" t="s">
        <v>156</v>
      </c>
      <c r="D141" s="27">
        <v>35</v>
      </c>
      <c r="E141" s="27">
        <v>2</v>
      </c>
      <c r="F141" s="221">
        <v>301.37</v>
      </c>
      <c r="G141" s="201">
        <f t="shared" si="4"/>
        <v>319.45</v>
      </c>
      <c r="H141" s="258">
        <f t="shared" si="5"/>
        <v>366.41</v>
      </c>
    </row>
    <row r="142" spans="1:8" x14ac:dyDescent="0.25">
      <c r="A142" s="125" t="s">
        <v>715</v>
      </c>
      <c r="B142" s="27" t="s">
        <v>98</v>
      </c>
      <c r="C142" s="27" t="s">
        <v>166</v>
      </c>
      <c r="D142" s="27">
        <v>35</v>
      </c>
      <c r="E142" s="27">
        <v>2</v>
      </c>
      <c r="F142" s="221">
        <v>301.37</v>
      </c>
      <c r="G142" s="201">
        <f t="shared" si="4"/>
        <v>319.45</v>
      </c>
      <c r="H142" s="258">
        <f t="shared" si="5"/>
        <v>366.41</v>
      </c>
    </row>
    <row r="143" spans="1:8" x14ac:dyDescent="0.25">
      <c r="A143" s="125" t="s">
        <v>716</v>
      </c>
      <c r="B143" s="27" t="s">
        <v>98</v>
      </c>
      <c r="C143" s="27" t="s">
        <v>872</v>
      </c>
      <c r="D143" s="27">
        <v>35</v>
      </c>
      <c r="E143" s="27">
        <v>2</v>
      </c>
      <c r="F143" s="221">
        <v>301.37</v>
      </c>
      <c r="G143" s="201">
        <f t="shared" si="4"/>
        <v>319.45</v>
      </c>
      <c r="H143" s="258">
        <f t="shared" si="5"/>
        <v>366.41</v>
      </c>
    </row>
    <row r="144" spans="1:8" x14ac:dyDescent="0.25">
      <c r="A144" s="125" t="s">
        <v>717</v>
      </c>
      <c r="B144" s="27" t="s">
        <v>98</v>
      </c>
      <c r="C144" s="27" t="s">
        <v>158</v>
      </c>
      <c r="D144" s="27">
        <v>35</v>
      </c>
      <c r="E144" s="27">
        <v>2</v>
      </c>
      <c r="F144" s="221">
        <v>301.37</v>
      </c>
      <c r="G144" s="201">
        <f t="shared" si="4"/>
        <v>319.45</v>
      </c>
      <c r="H144" s="258">
        <f t="shared" si="5"/>
        <v>366.41</v>
      </c>
    </row>
    <row r="145" spans="1:8" x14ac:dyDescent="0.25">
      <c r="A145" s="125" t="s">
        <v>718</v>
      </c>
      <c r="B145" s="84" t="s">
        <v>179</v>
      </c>
      <c r="C145" s="84" t="s">
        <v>168</v>
      </c>
      <c r="D145" s="84">
        <v>35</v>
      </c>
      <c r="E145" s="84">
        <v>2</v>
      </c>
      <c r="F145" s="221">
        <v>357.82</v>
      </c>
      <c r="G145" s="201">
        <f t="shared" si="4"/>
        <v>379.29</v>
      </c>
      <c r="H145" s="258">
        <f t="shared" si="5"/>
        <v>435.05</v>
      </c>
    </row>
    <row r="146" spans="1:8" x14ac:dyDescent="0.25">
      <c r="A146" s="125" t="s">
        <v>719</v>
      </c>
      <c r="B146" s="84" t="s">
        <v>179</v>
      </c>
      <c r="C146" s="84" t="s">
        <v>156</v>
      </c>
      <c r="D146" s="84">
        <v>35</v>
      </c>
      <c r="E146" s="84">
        <v>2</v>
      </c>
      <c r="F146" s="221">
        <v>357.82</v>
      </c>
      <c r="G146" s="201">
        <f t="shared" si="4"/>
        <v>379.29</v>
      </c>
      <c r="H146" s="258">
        <f t="shared" si="5"/>
        <v>435.05</v>
      </c>
    </row>
    <row r="147" spans="1:8" x14ac:dyDescent="0.25">
      <c r="A147" s="125" t="s">
        <v>720</v>
      </c>
      <c r="B147" s="84" t="s">
        <v>179</v>
      </c>
      <c r="C147" s="84" t="s">
        <v>153</v>
      </c>
      <c r="D147" s="84">
        <v>35</v>
      </c>
      <c r="E147" s="84">
        <v>2</v>
      </c>
      <c r="F147" s="221">
        <v>357.82</v>
      </c>
      <c r="G147" s="201">
        <f t="shared" si="4"/>
        <v>379.29</v>
      </c>
      <c r="H147" s="258">
        <f t="shared" si="5"/>
        <v>435.05</v>
      </c>
    </row>
    <row r="148" spans="1:8" x14ac:dyDescent="0.25">
      <c r="A148" s="125" t="s">
        <v>721</v>
      </c>
      <c r="B148" s="27" t="s">
        <v>180</v>
      </c>
      <c r="C148" s="27" t="s">
        <v>156</v>
      </c>
      <c r="D148" s="27">
        <v>35</v>
      </c>
      <c r="E148" s="27">
        <v>2</v>
      </c>
      <c r="F148" s="221">
        <v>386.13</v>
      </c>
      <c r="G148" s="201">
        <f t="shared" si="4"/>
        <v>409.3</v>
      </c>
      <c r="H148" s="258">
        <f t="shared" si="5"/>
        <v>469.47</v>
      </c>
    </row>
    <row r="149" spans="1:8" x14ac:dyDescent="0.25">
      <c r="A149" s="125" t="s">
        <v>722</v>
      </c>
      <c r="B149" s="27" t="s">
        <v>180</v>
      </c>
      <c r="C149" s="27" t="s">
        <v>153</v>
      </c>
      <c r="D149" s="27">
        <v>35</v>
      </c>
      <c r="E149" s="27">
        <v>2</v>
      </c>
      <c r="F149" s="221">
        <v>386.13</v>
      </c>
      <c r="G149" s="201">
        <f t="shared" si="4"/>
        <v>409.3</v>
      </c>
      <c r="H149" s="258">
        <f t="shared" si="5"/>
        <v>469.47</v>
      </c>
    </row>
    <row r="150" spans="1:8" x14ac:dyDescent="0.25">
      <c r="A150" s="125" t="s">
        <v>723</v>
      </c>
      <c r="B150" s="27" t="s">
        <v>180</v>
      </c>
      <c r="C150" s="27" t="s">
        <v>158</v>
      </c>
      <c r="D150" s="27">
        <v>35</v>
      </c>
      <c r="E150" s="27">
        <v>2</v>
      </c>
      <c r="F150" s="221">
        <v>386.13</v>
      </c>
      <c r="G150" s="201">
        <f t="shared" si="4"/>
        <v>409.3</v>
      </c>
      <c r="H150" s="258">
        <f t="shared" si="5"/>
        <v>469.47</v>
      </c>
    </row>
    <row r="151" spans="1:8" x14ac:dyDescent="0.25">
      <c r="A151" s="125" t="s">
        <v>724</v>
      </c>
      <c r="B151" s="27" t="s">
        <v>99</v>
      </c>
      <c r="C151" s="27" t="s">
        <v>156</v>
      </c>
      <c r="D151" s="27">
        <v>35</v>
      </c>
      <c r="E151" s="27">
        <v>2</v>
      </c>
      <c r="F151" s="221">
        <v>456.47</v>
      </c>
      <c r="G151" s="201">
        <f t="shared" si="4"/>
        <v>483.86</v>
      </c>
      <c r="H151" s="258">
        <f t="shared" si="5"/>
        <v>554.99</v>
      </c>
    </row>
    <row r="152" spans="1:8" x14ac:dyDescent="0.25">
      <c r="A152" s="125" t="s">
        <v>725</v>
      </c>
      <c r="B152" s="27" t="s">
        <v>99</v>
      </c>
      <c r="C152" s="27" t="s">
        <v>153</v>
      </c>
      <c r="D152" s="27">
        <v>35</v>
      </c>
      <c r="E152" s="27">
        <v>2</v>
      </c>
      <c r="F152" s="221">
        <v>456.47</v>
      </c>
      <c r="G152" s="201">
        <f t="shared" si="4"/>
        <v>483.86</v>
      </c>
      <c r="H152" s="258">
        <f t="shared" si="5"/>
        <v>554.99</v>
      </c>
    </row>
    <row r="153" spans="1:8" x14ac:dyDescent="0.25">
      <c r="A153" s="125" t="s">
        <v>726</v>
      </c>
      <c r="B153" s="84" t="s">
        <v>181</v>
      </c>
      <c r="C153" s="84" t="s">
        <v>153</v>
      </c>
      <c r="D153" s="84">
        <v>35</v>
      </c>
      <c r="E153" s="84">
        <v>2</v>
      </c>
      <c r="F153" s="221">
        <v>393.08</v>
      </c>
      <c r="G153" s="201">
        <f t="shared" si="4"/>
        <v>416.66</v>
      </c>
      <c r="H153" s="258">
        <f t="shared" si="5"/>
        <v>477.91</v>
      </c>
    </row>
    <row r="154" spans="1:8" x14ac:dyDescent="0.25">
      <c r="A154" s="125" t="s">
        <v>556</v>
      </c>
      <c r="B154" s="84" t="s">
        <v>182</v>
      </c>
      <c r="C154" s="84" t="s">
        <v>156</v>
      </c>
      <c r="D154" s="84">
        <v>35</v>
      </c>
      <c r="E154" s="84">
        <v>1</v>
      </c>
      <c r="F154" s="221">
        <v>496.95</v>
      </c>
      <c r="G154" s="201">
        <f t="shared" si="4"/>
        <v>526.77</v>
      </c>
      <c r="H154" s="258">
        <f t="shared" si="5"/>
        <v>604.21</v>
      </c>
    </row>
    <row r="155" spans="1:8" x14ac:dyDescent="0.25">
      <c r="A155" s="125" t="s">
        <v>437</v>
      </c>
      <c r="B155" s="84" t="s">
        <v>182</v>
      </c>
      <c r="C155" s="84" t="s">
        <v>153</v>
      </c>
      <c r="D155" s="84">
        <v>35</v>
      </c>
      <c r="E155" s="84">
        <v>1</v>
      </c>
      <c r="F155" s="221">
        <v>496.95</v>
      </c>
      <c r="G155" s="201">
        <f t="shared" si="4"/>
        <v>526.77</v>
      </c>
      <c r="H155" s="258">
        <f t="shared" si="5"/>
        <v>604.21</v>
      </c>
    </row>
    <row r="156" spans="1:8" x14ac:dyDescent="0.25">
      <c r="A156" s="125" t="s">
        <v>557</v>
      </c>
      <c r="B156" s="84" t="s">
        <v>558</v>
      </c>
      <c r="C156" s="84" t="s">
        <v>156</v>
      </c>
      <c r="D156" s="84">
        <v>35</v>
      </c>
      <c r="E156" s="84">
        <v>1</v>
      </c>
      <c r="F156" s="221">
        <v>619.37</v>
      </c>
      <c r="G156" s="201">
        <f t="shared" si="4"/>
        <v>656.53</v>
      </c>
      <c r="H156" s="258">
        <f t="shared" si="5"/>
        <v>753.04</v>
      </c>
    </row>
    <row r="157" spans="1:8" s="86" customFormat="1" x14ac:dyDescent="0.25">
      <c r="A157" s="125" t="s">
        <v>1027</v>
      </c>
      <c r="B157" s="27" t="s">
        <v>558</v>
      </c>
      <c r="C157" s="27" t="s">
        <v>153</v>
      </c>
      <c r="D157" s="27">
        <v>35</v>
      </c>
      <c r="E157" s="27">
        <v>1</v>
      </c>
      <c r="F157" s="221">
        <v>619.37</v>
      </c>
      <c r="G157" s="201">
        <f t="shared" si="4"/>
        <v>656.53</v>
      </c>
      <c r="H157" s="258">
        <f t="shared" si="5"/>
        <v>753.04</v>
      </c>
    </row>
    <row r="158" spans="1:8" x14ac:dyDescent="0.25">
      <c r="A158" s="125" t="s">
        <v>559</v>
      </c>
      <c r="B158" s="84" t="s">
        <v>560</v>
      </c>
      <c r="C158" s="84" t="s">
        <v>153</v>
      </c>
      <c r="D158" s="84">
        <v>35</v>
      </c>
      <c r="E158" s="84">
        <v>1</v>
      </c>
      <c r="F158" s="221">
        <v>746.57</v>
      </c>
      <c r="G158" s="201">
        <f t="shared" si="4"/>
        <v>791.36</v>
      </c>
      <c r="H158" s="258">
        <f t="shared" si="5"/>
        <v>907.69</v>
      </c>
    </row>
    <row r="159" spans="1:8" x14ac:dyDescent="0.25">
      <c r="A159" s="125" t="s">
        <v>727</v>
      </c>
      <c r="B159" s="84" t="s">
        <v>149</v>
      </c>
      <c r="C159" s="84" t="s">
        <v>872</v>
      </c>
      <c r="D159" s="84">
        <v>35</v>
      </c>
      <c r="E159" s="84">
        <v>1</v>
      </c>
      <c r="F159" s="221">
        <v>683.18</v>
      </c>
      <c r="G159" s="201">
        <f t="shared" si="4"/>
        <v>724.17</v>
      </c>
      <c r="H159" s="258">
        <f t="shared" si="5"/>
        <v>830.62</v>
      </c>
    </row>
    <row r="160" spans="1:8" x14ac:dyDescent="0.25">
      <c r="A160" s="125" t="s">
        <v>728</v>
      </c>
      <c r="B160" s="84" t="s">
        <v>150</v>
      </c>
      <c r="C160" s="84" t="s">
        <v>153</v>
      </c>
      <c r="D160" s="84">
        <v>35</v>
      </c>
      <c r="E160" s="84">
        <v>1</v>
      </c>
      <c r="F160" s="221">
        <v>804.36</v>
      </c>
      <c r="G160" s="201">
        <f t="shared" si="4"/>
        <v>852.62</v>
      </c>
      <c r="H160" s="258">
        <f t="shared" si="5"/>
        <v>977.96</v>
      </c>
    </row>
    <row r="161" spans="1:8" x14ac:dyDescent="0.25">
      <c r="A161" s="125" t="s">
        <v>729</v>
      </c>
      <c r="B161" s="84" t="s">
        <v>151</v>
      </c>
      <c r="C161" s="84" t="s">
        <v>153</v>
      </c>
      <c r="D161" s="84">
        <v>35</v>
      </c>
      <c r="E161" s="84">
        <v>1</v>
      </c>
      <c r="F161" s="221">
        <v>974.32</v>
      </c>
      <c r="G161" s="201">
        <f t="shared" si="4"/>
        <v>1032.78</v>
      </c>
      <c r="H161" s="258">
        <f t="shared" si="5"/>
        <v>1184.5999999999999</v>
      </c>
    </row>
    <row r="162" spans="1:8" x14ac:dyDescent="0.25">
      <c r="A162" s="125" t="s">
        <v>561</v>
      </c>
      <c r="B162" s="84" t="s">
        <v>562</v>
      </c>
      <c r="C162" s="84" t="s">
        <v>153</v>
      </c>
      <c r="D162" s="84">
        <v>35</v>
      </c>
      <c r="E162" s="84">
        <v>1</v>
      </c>
      <c r="F162" s="221">
        <v>1082.23</v>
      </c>
      <c r="G162" s="201">
        <f t="shared" si="4"/>
        <v>1147.1600000000001</v>
      </c>
      <c r="H162" s="258">
        <f t="shared" si="5"/>
        <v>1315.79</v>
      </c>
    </row>
    <row r="163" spans="1:8" ht="15" customHeight="1" x14ac:dyDescent="0.25">
      <c r="A163" s="415" t="s">
        <v>374</v>
      </c>
      <c r="B163" s="416"/>
      <c r="C163" s="416"/>
      <c r="D163" s="416"/>
      <c r="E163" s="416"/>
      <c r="F163" s="416"/>
      <c r="G163" s="416"/>
      <c r="H163" s="416"/>
    </row>
    <row r="164" spans="1:8" ht="20.399999999999999" x14ac:dyDescent="0.25">
      <c r="A164" s="81" t="s">
        <v>71</v>
      </c>
      <c r="B164" s="82" t="s">
        <v>1049</v>
      </c>
      <c r="C164" s="82" t="s">
        <v>72</v>
      </c>
      <c r="D164" s="82" t="s">
        <v>73</v>
      </c>
      <c r="E164" s="82" t="s">
        <v>74</v>
      </c>
      <c r="F164" s="220" t="s">
        <v>1138</v>
      </c>
      <c r="G164" s="159" t="s">
        <v>1177</v>
      </c>
      <c r="H164" s="159" t="s">
        <v>1186</v>
      </c>
    </row>
    <row r="165" spans="1:8" x14ac:dyDescent="0.25">
      <c r="A165" s="125" t="s">
        <v>616</v>
      </c>
      <c r="B165" s="84" t="s">
        <v>127</v>
      </c>
      <c r="C165" s="84" t="s">
        <v>183</v>
      </c>
      <c r="D165" s="84">
        <v>35</v>
      </c>
      <c r="E165" s="84">
        <v>5</v>
      </c>
      <c r="F165" s="221">
        <v>28.45</v>
      </c>
      <c r="G165" s="201">
        <f t="shared" si="4"/>
        <v>30.16</v>
      </c>
      <c r="H165" s="258">
        <f t="shared" si="5"/>
        <v>34.590000000000003</v>
      </c>
    </row>
    <row r="166" spans="1:8" x14ac:dyDescent="0.25">
      <c r="A166" s="125" t="s">
        <v>617</v>
      </c>
      <c r="B166" s="84" t="s">
        <v>85</v>
      </c>
      <c r="C166" s="84" t="s">
        <v>183</v>
      </c>
      <c r="D166" s="84">
        <v>35</v>
      </c>
      <c r="E166" s="84">
        <v>5</v>
      </c>
      <c r="F166" s="221">
        <v>33.619999999999997</v>
      </c>
      <c r="G166" s="201">
        <f t="shared" si="4"/>
        <v>35.64</v>
      </c>
      <c r="H166" s="258">
        <f t="shared" si="5"/>
        <v>40.880000000000003</v>
      </c>
    </row>
    <row r="167" spans="1:8" x14ac:dyDescent="0.25">
      <c r="A167" s="125" t="s">
        <v>618</v>
      </c>
      <c r="B167" s="84" t="s">
        <v>130</v>
      </c>
      <c r="C167" s="84" t="s">
        <v>183</v>
      </c>
      <c r="D167" s="84">
        <v>35</v>
      </c>
      <c r="E167" s="84">
        <v>5</v>
      </c>
      <c r="F167" s="221">
        <v>36.68</v>
      </c>
      <c r="G167" s="201">
        <f t="shared" si="4"/>
        <v>38.880000000000003</v>
      </c>
      <c r="H167" s="258">
        <f t="shared" si="5"/>
        <v>44.6</v>
      </c>
    </row>
    <row r="168" spans="1:8" x14ac:dyDescent="0.25">
      <c r="A168" s="125" t="s">
        <v>619</v>
      </c>
      <c r="B168" s="84" t="s">
        <v>131</v>
      </c>
      <c r="C168" s="84" t="s">
        <v>183</v>
      </c>
      <c r="D168" s="84">
        <v>35</v>
      </c>
      <c r="E168" s="84">
        <v>5</v>
      </c>
      <c r="F168" s="221">
        <v>43.3</v>
      </c>
      <c r="G168" s="201">
        <f t="shared" si="4"/>
        <v>45.9</v>
      </c>
      <c r="H168" s="258">
        <f t="shared" si="5"/>
        <v>52.65</v>
      </c>
    </row>
    <row r="169" spans="1:8" x14ac:dyDescent="0.25">
      <c r="A169" s="125" t="s">
        <v>620</v>
      </c>
      <c r="B169" s="84" t="s">
        <v>86</v>
      </c>
      <c r="C169" s="84" t="s">
        <v>183</v>
      </c>
      <c r="D169" s="84">
        <v>35</v>
      </c>
      <c r="E169" s="84">
        <v>5</v>
      </c>
      <c r="F169" s="221">
        <v>42.27</v>
      </c>
      <c r="G169" s="201">
        <f t="shared" si="4"/>
        <v>44.81</v>
      </c>
      <c r="H169" s="258">
        <f t="shared" si="5"/>
        <v>51.4</v>
      </c>
    </row>
    <row r="170" spans="1:8" x14ac:dyDescent="0.25">
      <c r="A170" s="125" t="s">
        <v>621</v>
      </c>
      <c r="B170" s="84" t="s">
        <v>133</v>
      </c>
      <c r="C170" s="84" t="s">
        <v>183</v>
      </c>
      <c r="D170" s="84">
        <v>35</v>
      </c>
      <c r="E170" s="84">
        <v>5</v>
      </c>
      <c r="F170" s="221">
        <v>41.03</v>
      </c>
      <c r="G170" s="201">
        <f t="shared" si="4"/>
        <v>43.49</v>
      </c>
      <c r="H170" s="258">
        <f t="shared" si="5"/>
        <v>49.88</v>
      </c>
    </row>
    <row r="171" spans="1:8" x14ac:dyDescent="0.25">
      <c r="A171" s="125" t="s">
        <v>622</v>
      </c>
      <c r="B171" s="27" t="s">
        <v>88</v>
      </c>
      <c r="C171" s="27" t="s">
        <v>185</v>
      </c>
      <c r="D171" s="27">
        <v>35</v>
      </c>
      <c r="E171" s="27">
        <v>5</v>
      </c>
      <c r="F171" s="221">
        <v>64.94</v>
      </c>
      <c r="G171" s="201">
        <f t="shared" si="4"/>
        <v>68.84</v>
      </c>
      <c r="H171" s="258">
        <f t="shared" si="5"/>
        <v>78.959999999999994</v>
      </c>
    </row>
    <row r="172" spans="1:8" x14ac:dyDescent="0.25">
      <c r="A172" s="125" t="s">
        <v>623</v>
      </c>
      <c r="B172" s="27" t="s">
        <v>88</v>
      </c>
      <c r="C172" s="27" t="s">
        <v>183</v>
      </c>
      <c r="D172" s="27">
        <v>35</v>
      </c>
      <c r="E172" s="27">
        <v>5</v>
      </c>
      <c r="F172" s="221">
        <v>64.94</v>
      </c>
      <c r="G172" s="201">
        <f t="shared" si="4"/>
        <v>68.84</v>
      </c>
      <c r="H172" s="258">
        <f t="shared" si="5"/>
        <v>78.959999999999994</v>
      </c>
    </row>
    <row r="173" spans="1:8" x14ac:dyDescent="0.25">
      <c r="A173" s="125" t="s">
        <v>624</v>
      </c>
      <c r="B173" s="27" t="s">
        <v>88</v>
      </c>
      <c r="C173" s="27" t="s">
        <v>184</v>
      </c>
      <c r="D173" s="27">
        <v>35</v>
      </c>
      <c r="E173" s="27">
        <v>5</v>
      </c>
      <c r="F173" s="221">
        <v>64.94</v>
      </c>
      <c r="G173" s="201">
        <f t="shared" si="4"/>
        <v>68.84</v>
      </c>
      <c r="H173" s="258">
        <f t="shared" si="5"/>
        <v>78.959999999999994</v>
      </c>
    </row>
    <row r="174" spans="1:8" x14ac:dyDescent="0.25">
      <c r="A174" s="125" t="s">
        <v>625</v>
      </c>
      <c r="B174" s="27" t="s">
        <v>89</v>
      </c>
      <c r="C174" s="27" t="s">
        <v>183</v>
      </c>
      <c r="D174" s="27">
        <v>35</v>
      </c>
      <c r="E174" s="27">
        <v>5</v>
      </c>
      <c r="F174" s="221">
        <v>75.349999999999994</v>
      </c>
      <c r="G174" s="201">
        <f t="shared" si="4"/>
        <v>79.87</v>
      </c>
      <c r="H174" s="258">
        <f t="shared" si="5"/>
        <v>91.61</v>
      </c>
    </row>
    <row r="175" spans="1:8" x14ac:dyDescent="0.25">
      <c r="A175" s="125" t="s">
        <v>626</v>
      </c>
      <c r="B175" s="27" t="s">
        <v>89</v>
      </c>
      <c r="C175" s="27" t="s">
        <v>184</v>
      </c>
      <c r="D175" s="27">
        <v>35</v>
      </c>
      <c r="E175" s="27">
        <v>5</v>
      </c>
      <c r="F175" s="221">
        <v>75.349999999999994</v>
      </c>
      <c r="G175" s="201">
        <f t="shared" si="4"/>
        <v>79.87</v>
      </c>
      <c r="H175" s="258">
        <f t="shared" si="5"/>
        <v>91.61</v>
      </c>
    </row>
    <row r="176" spans="1:8" x14ac:dyDescent="0.25">
      <c r="A176" s="125" t="s">
        <v>544</v>
      </c>
      <c r="B176" s="27" t="s">
        <v>169</v>
      </c>
      <c r="C176" s="27" t="s">
        <v>183</v>
      </c>
      <c r="D176" s="27">
        <v>35</v>
      </c>
      <c r="E176" s="27">
        <v>5</v>
      </c>
      <c r="F176" s="221">
        <v>91.09</v>
      </c>
      <c r="G176" s="201">
        <f t="shared" si="4"/>
        <v>96.56</v>
      </c>
      <c r="H176" s="258">
        <f t="shared" si="5"/>
        <v>110.75</v>
      </c>
    </row>
    <row r="177" spans="1:8" x14ac:dyDescent="0.25">
      <c r="A177" s="125" t="s">
        <v>627</v>
      </c>
      <c r="B177" s="27" t="s">
        <v>137</v>
      </c>
      <c r="C177" s="27" t="s">
        <v>183</v>
      </c>
      <c r="D177" s="27">
        <v>35</v>
      </c>
      <c r="E177" s="27">
        <v>3</v>
      </c>
      <c r="F177" s="221">
        <v>88.23</v>
      </c>
      <c r="G177" s="201">
        <f t="shared" si="4"/>
        <v>93.52</v>
      </c>
      <c r="H177" s="258">
        <f t="shared" si="5"/>
        <v>107.27</v>
      </c>
    </row>
    <row r="178" spans="1:8" x14ac:dyDescent="0.25">
      <c r="A178" s="125" t="s">
        <v>628</v>
      </c>
      <c r="B178" s="27" t="s">
        <v>90</v>
      </c>
      <c r="C178" s="27" t="s">
        <v>183</v>
      </c>
      <c r="D178" s="27">
        <v>35</v>
      </c>
      <c r="E178" s="27">
        <v>5</v>
      </c>
      <c r="F178" s="221">
        <v>104.06</v>
      </c>
      <c r="G178" s="201">
        <f t="shared" si="4"/>
        <v>110.3</v>
      </c>
      <c r="H178" s="258">
        <f t="shared" si="5"/>
        <v>126.51</v>
      </c>
    </row>
    <row r="179" spans="1:8" x14ac:dyDescent="0.25">
      <c r="A179" s="125" t="s">
        <v>629</v>
      </c>
      <c r="B179" s="84" t="s">
        <v>91</v>
      </c>
      <c r="C179" s="84" t="s">
        <v>183</v>
      </c>
      <c r="D179" s="84">
        <v>35</v>
      </c>
      <c r="E179" s="84">
        <v>5</v>
      </c>
      <c r="F179" s="221">
        <v>116.11</v>
      </c>
      <c r="G179" s="201">
        <f t="shared" si="4"/>
        <v>123.08</v>
      </c>
      <c r="H179" s="258">
        <f t="shared" si="5"/>
        <v>141.16999999999999</v>
      </c>
    </row>
    <row r="180" spans="1:8" x14ac:dyDescent="0.25">
      <c r="A180" s="125" t="s">
        <v>546</v>
      </c>
      <c r="B180" s="84" t="s">
        <v>174</v>
      </c>
      <c r="C180" s="84" t="s">
        <v>183</v>
      </c>
      <c r="D180" s="84">
        <v>35</v>
      </c>
      <c r="E180" s="84">
        <v>5</v>
      </c>
      <c r="F180" s="221">
        <v>128.24</v>
      </c>
      <c r="G180" s="201">
        <f t="shared" si="4"/>
        <v>135.93</v>
      </c>
      <c r="H180" s="258">
        <f t="shared" si="5"/>
        <v>155.91</v>
      </c>
    </row>
    <row r="181" spans="1:8" x14ac:dyDescent="0.25">
      <c r="A181" s="125" t="s">
        <v>630</v>
      </c>
      <c r="B181" s="27" t="s">
        <v>92</v>
      </c>
      <c r="C181" s="27" t="s">
        <v>183</v>
      </c>
      <c r="D181" s="27">
        <v>35</v>
      </c>
      <c r="E181" s="27">
        <v>3</v>
      </c>
      <c r="F181" s="221">
        <v>136.77000000000001</v>
      </c>
      <c r="G181" s="201">
        <f t="shared" si="4"/>
        <v>144.97999999999999</v>
      </c>
      <c r="H181" s="258">
        <f t="shared" si="5"/>
        <v>166.29</v>
      </c>
    </row>
    <row r="182" spans="1:8" x14ac:dyDescent="0.25">
      <c r="A182" s="125" t="s">
        <v>438</v>
      </c>
      <c r="B182" s="27" t="s">
        <v>139</v>
      </c>
      <c r="C182" s="27" t="s">
        <v>183</v>
      </c>
      <c r="D182" s="27">
        <v>35</v>
      </c>
      <c r="E182" s="27">
        <v>3</v>
      </c>
      <c r="F182" s="221">
        <v>134.59</v>
      </c>
      <c r="G182" s="201">
        <f t="shared" si="4"/>
        <v>142.66999999999999</v>
      </c>
      <c r="H182" s="258">
        <f t="shared" si="5"/>
        <v>163.63999999999999</v>
      </c>
    </row>
    <row r="183" spans="1:8" x14ac:dyDescent="0.25">
      <c r="A183" s="125" t="s">
        <v>631</v>
      </c>
      <c r="B183" s="27" t="s">
        <v>93</v>
      </c>
      <c r="C183" s="27" t="s">
        <v>183</v>
      </c>
      <c r="D183" s="27">
        <v>35</v>
      </c>
      <c r="E183" s="27">
        <v>3</v>
      </c>
      <c r="F183" s="221">
        <v>197.23</v>
      </c>
      <c r="G183" s="201">
        <f t="shared" si="4"/>
        <v>209.06</v>
      </c>
      <c r="H183" s="258">
        <f t="shared" si="5"/>
        <v>239.79</v>
      </c>
    </row>
    <row r="184" spans="1:8" x14ac:dyDescent="0.25">
      <c r="A184" s="125" t="s">
        <v>552</v>
      </c>
      <c r="B184" s="84" t="s">
        <v>94</v>
      </c>
      <c r="C184" s="84" t="s">
        <v>183</v>
      </c>
      <c r="D184" s="84">
        <v>35</v>
      </c>
      <c r="E184" s="84">
        <v>3</v>
      </c>
      <c r="F184" s="221">
        <v>269.42</v>
      </c>
      <c r="G184" s="201">
        <f t="shared" si="4"/>
        <v>285.58999999999997</v>
      </c>
      <c r="H184" s="258">
        <f t="shared" si="5"/>
        <v>327.57</v>
      </c>
    </row>
    <row r="185" spans="1:8" x14ac:dyDescent="0.25">
      <c r="A185" s="125" t="s">
        <v>553</v>
      </c>
      <c r="B185" s="84" t="s">
        <v>148</v>
      </c>
      <c r="C185" s="84" t="s">
        <v>183</v>
      </c>
      <c r="D185" s="84">
        <v>35</v>
      </c>
      <c r="E185" s="84">
        <v>3</v>
      </c>
      <c r="F185" s="221">
        <v>237.63</v>
      </c>
      <c r="G185" s="201">
        <f t="shared" si="4"/>
        <v>251.89</v>
      </c>
      <c r="H185" s="258">
        <f t="shared" si="5"/>
        <v>288.92</v>
      </c>
    </row>
    <row r="186" spans="1:8" x14ac:dyDescent="0.25">
      <c r="A186" s="125" t="s">
        <v>632</v>
      </c>
      <c r="B186" s="84" t="s">
        <v>95</v>
      </c>
      <c r="C186" s="84" t="s">
        <v>183</v>
      </c>
      <c r="D186" s="84">
        <v>35</v>
      </c>
      <c r="E186" s="84">
        <v>3</v>
      </c>
      <c r="F186" s="221">
        <v>335.66</v>
      </c>
      <c r="G186" s="201">
        <f t="shared" si="4"/>
        <v>355.8</v>
      </c>
      <c r="H186" s="258">
        <f t="shared" si="5"/>
        <v>408.1</v>
      </c>
    </row>
    <row r="187" spans="1:8" x14ac:dyDescent="0.25">
      <c r="A187" s="125" t="s">
        <v>633</v>
      </c>
      <c r="B187" s="84" t="s">
        <v>96</v>
      </c>
      <c r="C187" s="84" t="s">
        <v>183</v>
      </c>
      <c r="D187" s="84">
        <v>35</v>
      </c>
      <c r="E187" s="84">
        <v>3</v>
      </c>
      <c r="F187" s="221">
        <v>309.57</v>
      </c>
      <c r="G187" s="201">
        <f t="shared" si="4"/>
        <v>328.14</v>
      </c>
      <c r="H187" s="258">
        <f t="shared" si="5"/>
        <v>376.38</v>
      </c>
    </row>
    <row r="188" spans="1:8" x14ac:dyDescent="0.25">
      <c r="A188" s="125" t="s">
        <v>634</v>
      </c>
      <c r="B188" s="27" t="s">
        <v>98</v>
      </c>
      <c r="C188" s="27" t="s">
        <v>186</v>
      </c>
      <c r="D188" s="27">
        <v>35</v>
      </c>
      <c r="E188" s="27">
        <v>2</v>
      </c>
      <c r="F188" s="221">
        <v>354.99</v>
      </c>
      <c r="G188" s="201">
        <f t="shared" si="4"/>
        <v>376.29</v>
      </c>
      <c r="H188" s="258">
        <f t="shared" si="5"/>
        <v>431.6</v>
      </c>
    </row>
    <row r="189" spans="1:8" ht="17.399999999999999" customHeight="1" x14ac:dyDescent="0.25">
      <c r="A189" s="415" t="s">
        <v>364</v>
      </c>
      <c r="B189" s="416"/>
      <c r="C189" s="416"/>
      <c r="D189" s="416"/>
      <c r="E189" s="416"/>
      <c r="F189" s="416"/>
      <c r="G189" s="416"/>
      <c r="H189" s="416"/>
    </row>
    <row r="190" spans="1:8" ht="20.399999999999999" x14ac:dyDescent="0.25">
      <c r="A190" s="81" t="s">
        <v>71</v>
      </c>
      <c r="B190" s="82" t="s">
        <v>1049</v>
      </c>
      <c r="C190" s="82" t="s">
        <v>72</v>
      </c>
      <c r="D190" s="82" t="s">
        <v>73</v>
      </c>
      <c r="E190" s="82" t="s">
        <v>74</v>
      </c>
      <c r="F190" s="220" t="s">
        <v>1138</v>
      </c>
      <c r="G190" s="159" t="s">
        <v>1177</v>
      </c>
      <c r="H190" s="159" t="s">
        <v>1186</v>
      </c>
    </row>
    <row r="191" spans="1:8" x14ac:dyDescent="0.25">
      <c r="A191" s="125">
        <v>510157</v>
      </c>
      <c r="B191" s="84" t="s">
        <v>83</v>
      </c>
      <c r="C191" s="84" t="s">
        <v>187</v>
      </c>
      <c r="D191" s="84">
        <v>35</v>
      </c>
      <c r="E191" s="84">
        <v>20</v>
      </c>
      <c r="F191" s="221">
        <v>18.62</v>
      </c>
      <c r="G191" s="201">
        <f t="shared" si="4"/>
        <v>19.739999999999998</v>
      </c>
      <c r="H191" s="258">
        <f t="shared" si="5"/>
        <v>22.64</v>
      </c>
    </row>
    <row r="192" spans="1:8" x14ac:dyDescent="0.25">
      <c r="A192" s="125">
        <v>510339</v>
      </c>
      <c r="B192" s="84" t="s">
        <v>126</v>
      </c>
      <c r="C192" s="84" t="s">
        <v>187</v>
      </c>
      <c r="D192" s="84">
        <v>35</v>
      </c>
      <c r="E192" s="84">
        <v>5</v>
      </c>
      <c r="F192" s="221">
        <v>22.85</v>
      </c>
      <c r="G192" s="201">
        <f t="shared" si="4"/>
        <v>24.22</v>
      </c>
      <c r="H192" s="258">
        <f t="shared" si="5"/>
        <v>27.78</v>
      </c>
    </row>
    <row r="193" spans="1:8" x14ac:dyDescent="0.25">
      <c r="A193" s="125">
        <v>510365</v>
      </c>
      <c r="B193" s="84" t="s">
        <v>127</v>
      </c>
      <c r="C193" s="84" t="s">
        <v>187</v>
      </c>
      <c r="D193" s="84">
        <v>35</v>
      </c>
      <c r="E193" s="84">
        <v>5</v>
      </c>
      <c r="F193" s="221">
        <v>22.53</v>
      </c>
      <c r="G193" s="201">
        <f t="shared" si="4"/>
        <v>23.88</v>
      </c>
      <c r="H193" s="258">
        <f t="shared" si="5"/>
        <v>27.39</v>
      </c>
    </row>
    <row r="194" spans="1:8" x14ac:dyDescent="0.25">
      <c r="A194" s="125">
        <v>510411</v>
      </c>
      <c r="B194" s="84" t="s">
        <v>85</v>
      </c>
      <c r="C194" s="84" t="s">
        <v>190</v>
      </c>
      <c r="D194" s="84">
        <v>35</v>
      </c>
      <c r="E194" s="84">
        <v>5</v>
      </c>
      <c r="F194" s="221">
        <v>26.61</v>
      </c>
      <c r="G194" s="201">
        <f t="shared" si="4"/>
        <v>28.21</v>
      </c>
      <c r="H194" s="258">
        <f t="shared" si="5"/>
        <v>32.36</v>
      </c>
    </row>
    <row r="195" spans="1:8" s="86" customFormat="1" x14ac:dyDescent="0.25">
      <c r="A195" s="125">
        <v>510714</v>
      </c>
      <c r="B195" s="27" t="s">
        <v>129</v>
      </c>
      <c r="C195" s="27" t="s">
        <v>187</v>
      </c>
      <c r="D195" s="27">
        <v>35</v>
      </c>
      <c r="E195" s="27">
        <v>5</v>
      </c>
      <c r="F195" s="221">
        <v>29.82</v>
      </c>
      <c r="G195" s="201">
        <f t="shared" si="4"/>
        <v>31.61</v>
      </c>
      <c r="H195" s="258">
        <f t="shared" si="5"/>
        <v>36.26</v>
      </c>
    </row>
    <row r="196" spans="1:8" x14ac:dyDescent="0.25">
      <c r="A196" s="125">
        <v>510733</v>
      </c>
      <c r="B196" s="84" t="s">
        <v>130</v>
      </c>
      <c r="C196" s="84" t="s">
        <v>187</v>
      </c>
      <c r="D196" s="84">
        <v>35</v>
      </c>
      <c r="E196" s="84">
        <v>5</v>
      </c>
      <c r="F196" s="221">
        <v>29.16</v>
      </c>
      <c r="G196" s="201">
        <f t="shared" si="4"/>
        <v>30.91</v>
      </c>
      <c r="H196" s="258">
        <f t="shared" si="5"/>
        <v>35.450000000000003</v>
      </c>
    </row>
    <row r="197" spans="1:8" x14ac:dyDescent="0.25">
      <c r="A197" s="125">
        <v>510771</v>
      </c>
      <c r="B197" s="84" t="s">
        <v>131</v>
      </c>
      <c r="C197" s="84" t="s">
        <v>187</v>
      </c>
      <c r="D197" s="84">
        <v>35</v>
      </c>
      <c r="E197" s="84">
        <v>5</v>
      </c>
      <c r="F197" s="221">
        <v>34.229999999999997</v>
      </c>
      <c r="G197" s="201">
        <f t="shared" si="4"/>
        <v>36.28</v>
      </c>
      <c r="H197" s="258">
        <f t="shared" si="5"/>
        <v>41.61</v>
      </c>
    </row>
    <row r="198" spans="1:8" x14ac:dyDescent="0.25">
      <c r="A198" s="125">
        <v>510809</v>
      </c>
      <c r="B198" s="84" t="s">
        <v>86</v>
      </c>
      <c r="C198" s="84" t="s">
        <v>187</v>
      </c>
      <c r="D198" s="84">
        <v>35</v>
      </c>
      <c r="E198" s="84">
        <v>5</v>
      </c>
      <c r="F198" s="221">
        <v>33.56</v>
      </c>
      <c r="G198" s="201">
        <f t="shared" si="4"/>
        <v>35.57</v>
      </c>
      <c r="H198" s="258">
        <f t="shared" si="5"/>
        <v>40.799999999999997</v>
      </c>
    </row>
    <row r="199" spans="1:8" x14ac:dyDescent="0.25">
      <c r="A199" s="125">
        <v>510810</v>
      </c>
      <c r="B199" s="84" t="s">
        <v>86</v>
      </c>
      <c r="C199" s="84" t="s">
        <v>188</v>
      </c>
      <c r="D199" s="84">
        <v>35</v>
      </c>
      <c r="E199" s="84">
        <v>5</v>
      </c>
      <c r="F199" s="221">
        <v>33.56</v>
      </c>
      <c r="G199" s="201">
        <f t="shared" ref="G199:G262" si="6">ROUND(F199*1.06,2)</f>
        <v>35.57</v>
      </c>
      <c r="H199" s="258">
        <f t="shared" ref="H199:H262" si="7">ROUND(G199*1.147,2)</f>
        <v>40.799999999999997</v>
      </c>
    </row>
    <row r="200" spans="1:8" x14ac:dyDescent="0.25">
      <c r="A200" s="125">
        <v>510812</v>
      </c>
      <c r="B200" s="84" t="s">
        <v>86</v>
      </c>
      <c r="C200" s="84" t="s">
        <v>191</v>
      </c>
      <c r="D200" s="84">
        <v>35</v>
      </c>
      <c r="E200" s="84">
        <v>5</v>
      </c>
      <c r="F200" s="221">
        <v>33.56</v>
      </c>
      <c r="G200" s="201">
        <f t="shared" si="6"/>
        <v>35.57</v>
      </c>
      <c r="H200" s="258">
        <f t="shared" si="7"/>
        <v>40.799999999999997</v>
      </c>
    </row>
    <row r="201" spans="1:8" x14ac:dyDescent="0.25">
      <c r="A201" s="125">
        <v>510859</v>
      </c>
      <c r="B201" s="84" t="s">
        <v>133</v>
      </c>
      <c r="C201" s="84" t="s">
        <v>187</v>
      </c>
      <c r="D201" s="84">
        <v>35</v>
      </c>
      <c r="E201" s="84">
        <v>5</v>
      </c>
      <c r="F201" s="221">
        <v>32.61</v>
      </c>
      <c r="G201" s="201">
        <f t="shared" si="6"/>
        <v>34.57</v>
      </c>
      <c r="H201" s="258">
        <f t="shared" si="7"/>
        <v>39.65</v>
      </c>
    </row>
    <row r="202" spans="1:8" x14ac:dyDescent="0.25">
      <c r="A202" s="125">
        <v>511213</v>
      </c>
      <c r="B202" s="84" t="s">
        <v>136</v>
      </c>
      <c r="C202" s="84" t="s">
        <v>187</v>
      </c>
      <c r="D202" s="84">
        <v>35</v>
      </c>
      <c r="E202" s="84">
        <v>5</v>
      </c>
      <c r="F202" s="221">
        <v>54.26</v>
      </c>
      <c r="G202" s="201">
        <f t="shared" si="6"/>
        <v>57.52</v>
      </c>
      <c r="H202" s="258">
        <f t="shared" si="7"/>
        <v>65.98</v>
      </c>
    </row>
    <row r="203" spans="1:8" x14ac:dyDescent="0.25">
      <c r="A203" s="125">
        <v>511263</v>
      </c>
      <c r="B203" s="84" t="s">
        <v>88</v>
      </c>
      <c r="C203" s="84" t="s">
        <v>189</v>
      </c>
      <c r="D203" s="84">
        <v>35</v>
      </c>
      <c r="E203" s="84">
        <v>5</v>
      </c>
      <c r="F203" s="221">
        <v>53.42</v>
      </c>
      <c r="G203" s="201">
        <f t="shared" si="6"/>
        <v>56.63</v>
      </c>
      <c r="H203" s="258">
        <f t="shared" si="7"/>
        <v>64.95</v>
      </c>
    </row>
    <row r="204" spans="1:8" x14ac:dyDescent="0.25">
      <c r="A204" s="125">
        <v>511271</v>
      </c>
      <c r="B204" s="84" t="s">
        <v>88</v>
      </c>
      <c r="C204" s="84" t="s">
        <v>192</v>
      </c>
      <c r="D204" s="84">
        <v>35</v>
      </c>
      <c r="E204" s="84">
        <v>5</v>
      </c>
      <c r="F204" s="221">
        <v>53.42</v>
      </c>
      <c r="G204" s="201">
        <f t="shared" si="6"/>
        <v>56.63</v>
      </c>
      <c r="H204" s="258">
        <f t="shared" si="7"/>
        <v>64.95</v>
      </c>
    </row>
    <row r="205" spans="1:8" x14ac:dyDescent="0.25">
      <c r="A205" s="125">
        <v>511274</v>
      </c>
      <c r="B205" s="84" t="s">
        <v>88</v>
      </c>
      <c r="C205" s="84" t="s">
        <v>187</v>
      </c>
      <c r="D205" s="84">
        <v>35</v>
      </c>
      <c r="E205" s="84">
        <v>5</v>
      </c>
      <c r="F205" s="221">
        <v>53.42</v>
      </c>
      <c r="G205" s="201">
        <f t="shared" si="6"/>
        <v>56.63</v>
      </c>
      <c r="H205" s="258">
        <f t="shared" si="7"/>
        <v>64.95</v>
      </c>
    </row>
    <row r="206" spans="1:8" x14ac:dyDescent="0.25">
      <c r="A206" s="125">
        <v>511285</v>
      </c>
      <c r="B206" s="84" t="s">
        <v>88</v>
      </c>
      <c r="C206" s="84" t="s">
        <v>188</v>
      </c>
      <c r="D206" s="84">
        <v>35</v>
      </c>
      <c r="E206" s="84">
        <v>5</v>
      </c>
      <c r="F206" s="221">
        <v>53.42</v>
      </c>
      <c r="G206" s="201">
        <f t="shared" si="6"/>
        <v>56.63</v>
      </c>
      <c r="H206" s="258">
        <f t="shared" si="7"/>
        <v>64.95</v>
      </c>
    </row>
    <row r="207" spans="1:8" x14ac:dyDescent="0.25">
      <c r="A207" s="125">
        <v>511289</v>
      </c>
      <c r="B207" s="84" t="s">
        <v>88</v>
      </c>
      <c r="C207" s="84" t="s">
        <v>191</v>
      </c>
      <c r="D207" s="84">
        <v>35</v>
      </c>
      <c r="E207" s="84">
        <v>5</v>
      </c>
      <c r="F207" s="221">
        <v>53.42</v>
      </c>
      <c r="G207" s="201">
        <f t="shared" si="6"/>
        <v>56.63</v>
      </c>
      <c r="H207" s="258">
        <f t="shared" si="7"/>
        <v>64.95</v>
      </c>
    </row>
    <row r="208" spans="1:8" x14ac:dyDescent="0.25">
      <c r="A208" s="125">
        <v>511434</v>
      </c>
      <c r="B208" s="84" t="s">
        <v>89</v>
      </c>
      <c r="C208" s="84" t="s">
        <v>189</v>
      </c>
      <c r="D208" s="84">
        <v>35</v>
      </c>
      <c r="E208" s="84">
        <v>5</v>
      </c>
      <c r="F208" s="221">
        <v>61.94</v>
      </c>
      <c r="G208" s="201">
        <f t="shared" si="6"/>
        <v>65.66</v>
      </c>
      <c r="H208" s="258">
        <f t="shared" si="7"/>
        <v>75.31</v>
      </c>
    </row>
    <row r="209" spans="1:8" x14ac:dyDescent="0.25">
      <c r="A209" s="125">
        <v>511440</v>
      </c>
      <c r="B209" s="84" t="s">
        <v>89</v>
      </c>
      <c r="C209" s="84" t="s">
        <v>187</v>
      </c>
      <c r="D209" s="84">
        <v>35</v>
      </c>
      <c r="E209" s="84">
        <v>5</v>
      </c>
      <c r="F209" s="221">
        <v>61.94</v>
      </c>
      <c r="G209" s="201">
        <f t="shared" si="6"/>
        <v>65.66</v>
      </c>
      <c r="H209" s="258">
        <f t="shared" si="7"/>
        <v>75.31</v>
      </c>
    </row>
    <row r="210" spans="1:8" x14ac:dyDescent="0.25">
      <c r="A210" s="125">
        <v>511446</v>
      </c>
      <c r="B210" s="84" t="s">
        <v>89</v>
      </c>
      <c r="C210" s="84" t="s">
        <v>188</v>
      </c>
      <c r="D210" s="84">
        <v>35</v>
      </c>
      <c r="E210" s="84">
        <v>5</v>
      </c>
      <c r="F210" s="221">
        <v>61.94</v>
      </c>
      <c r="G210" s="201">
        <f t="shared" si="6"/>
        <v>65.66</v>
      </c>
      <c r="H210" s="258">
        <f t="shared" si="7"/>
        <v>75.31</v>
      </c>
    </row>
    <row r="211" spans="1:8" x14ac:dyDescent="0.25">
      <c r="A211" s="125">
        <v>511565</v>
      </c>
      <c r="B211" s="84" t="s">
        <v>137</v>
      </c>
      <c r="C211" s="84" t="s">
        <v>187</v>
      </c>
      <c r="D211" s="84">
        <v>35</v>
      </c>
      <c r="E211" s="84">
        <v>3</v>
      </c>
      <c r="F211" s="221">
        <v>72.58</v>
      </c>
      <c r="G211" s="201">
        <f t="shared" si="6"/>
        <v>76.930000000000007</v>
      </c>
      <c r="H211" s="258">
        <f t="shared" si="7"/>
        <v>88.24</v>
      </c>
    </row>
    <row r="212" spans="1:8" x14ac:dyDescent="0.25">
      <c r="A212" s="125">
        <v>511776</v>
      </c>
      <c r="B212" s="84" t="s">
        <v>90</v>
      </c>
      <c r="C212" s="84" t="s">
        <v>187</v>
      </c>
      <c r="D212" s="84">
        <v>35</v>
      </c>
      <c r="E212" s="84">
        <v>5</v>
      </c>
      <c r="F212" s="221">
        <v>82.97</v>
      </c>
      <c r="G212" s="201">
        <f t="shared" si="6"/>
        <v>87.95</v>
      </c>
      <c r="H212" s="258">
        <f t="shared" si="7"/>
        <v>100.88</v>
      </c>
    </row>
    <row r="213" spans="1:8" x14ac:dyDescent="0.25">
      <c r="A213" s="125">
        <v>511846</v>
      </c>
      <c r="B213" s="84" t="s">
        <v>91</v>
      </c>
      <c r="C213" s="84" t="s">
        <v>189</v>
      </c>
      <c r="D213" s="84">
        <v>35</v>
      </c>
      <c r="E213" s="84">
        <v>5</v>
      </c>
      <c r="F213" s="221">
        <v>92.58</v>
      </c>
      <c r="G213" s="201">
        <f t="shared" si="6"/>
        <v>98.13</v>
      </c>
      <c r="H213" s="258">
        <f t="shared" si="7"/>
        <v>112.56</v>
      </c>
    </row>
    <row r="214" spans="1:8" x14ac:dyDescent="0.25">
      <c r="A214" s="125">
        <v>511847</v>
      </c>
      <c r="B214" s="84" t="s">
        <v>91</v>
      </c>
      <c r="C214" s="84" t="s">
        <v>192</v>
      </c>
      <c r="D214" s="84">
        <v>35</v>
      </c>
      <c r="E214" s="84">
        <v>5</v>
      </c>
      <c r="F214" s="221">
        <v>92.58</v>
      </c>
      <c r="G214" s="201">
        <f t="shared" si="6"/>
        <v>98.13</v>
      </c>
      <c r="H214" s="258">
        <f t="shared" si="7"/>
        <v>112.56</v>
      </c>
    </row>
    <row r="215" spans="1:8" x14ac:dyDescent="0.25">
      <c r="A215" s="125">
        <v>511849</v>
      </c>
      <c r="B215" s="84" t="s">
        <v>91</v>
      </c>
      <c r="C215" s="84" t="s">
        <v>874</v>
      </c>
      <c r="D215" s="84">
        <v>35</v>
      </c>
      <c r="E215" s="84">
        <v>5</v>
      </c>
      <c r="F215" s="221">
        <v>92.58</v>
      </c>
      <c r="G215" s="201">
        <f t="shared" si="6"/>
        <v>98.13</v>
      </c>
      <c r="H215" s="258">
        <f t="shared" si="7"/>
        <v>112.56</v>
      </c>
    </row>
    <row r="216" spans="1:8" x14ac:dyDescent="0.25">
      <c r="A216" s="125">
        <v>511858</v>
      </c>
      <c r="B216" s="84" t="s">
        <v>91</v>
      </c>
      <c r="C216" s="84" t="s">
        <v>188</v>
      </c>
      <c r="D216" s="84">
        <v>35</v>
      </c>
      <c r="E216" s="84">
        <v>5</v>
      </c>
      <c r="F216" s="221">
        <v>92.58</v>
      </c>
      <c r="G216" s="201">
        <f t="shared" si="6"/>
        <v>98.13</v>
      </c>
      <c r="H216" s="258">
        <f t="shared" si="7"/>
        <v>112.56</v>
      </c>
    </row>
    <row r="217" spans="1:8" x14ac:dyDescent="0.25">
      <c r="A217" s="125" t="s">
        <v>545</v>
      </c>
      <c r="B217" s="84" t="s">
        <v>174</v>
      </c>
      <c r="C217" s="84" t="s">
        <v>187</v>
      </c>
      <c r="D217" s="84">
        <v>35</v>
      </c>
      <c r="E217" s="84">
        <v>5</v>
      </c>
      <c r="F217" s="221">
        <v>96.72</v>
      </c>
      <c r="G217" s="201">
        <f t="shared" si="6"/>
        <v>102.52</v>
      </c>
      <c r="H217" s="258">
        <f t="shared" si="7"/>
        <v>117.59</v>
      </c>
    </row>
    <row r="218" spans="1:8" x14ac:dyDescent="0.25">
      <c r="A218" s="125">
        <v>511983</v>
      </c>
      <c r="B218" s="84" t="s">
        <v>92</v>
      </c>
      <c r="C218" s="84" t="s">
        <v>187</v>
      </c>
      <c r="D218" s="84">
        <v>35</v>
      </c>
      <c r="E218" s="84">
        <v>3</v>
      </c>
      <c r="F218" s="221">
        <v>109.01</v>
      </c>
      <c r="G218" s="201">
        <f t="shared" si="6"/>
        <v>115.55</v>
      </c>
      <c r="H218" s="258">
        <f t="shared" si="7"/>
        <v>132.54</v>
      </c>
    </row>
    <row r="219" spans="1:8" x14ac:dyDescent="0.25">
      <c r="A219" s="125">
        <v>512070</v>
      </c>
      <c r="B219" s="84" t="s">
        <v>146</v>
      </c>
      <c r="C219" s="84" t="s">
        <v>187</v>
      </c>
      <c r="D219" s="84">
        <v>35</v>
      </c>
      <c r="E219" s="84">
        <v>3</v>
      </c>
      <c r="F219" s="221">
        <v>133.31</v>
      </c>
      <c r="G219" s="201">
        <f t="shared" si="6"/>
        <v>141.31</v>
      </c>
      <c r="H219" s="258">
        <f t="shared" si="7"/>
        <v>162.08000000000001</v>
      </c>
    </row>
    <row r="220" spans="1:8" x14ac:dyDescent="0.25">
      <c r="A220" s="125">
        <v>610127</v>
      </c>
      <c r="B220" s="84" t="s">
        <v>93</v>
      </c>
      <c r="C220" s="84" t="s">
        <v>189</v>
      </c>
      <c r="D220" s="84">
        <v>35</v>
      </c>
      <c r="E220" s="84">
        <v>3</v>
      </c>
      <c r="F220" s="221">
        <v>152.86000000000001</v>
      </c>
      <c r="G220" s="201">
        <f t="shared" si="6"/>
        <v>162.03</v>
      </c>
      <c r="H220" s="258">
        <f t="shared" si="7"/>
        <v>185.85</v>
      </c>
    </row>
    <row r="221" spans="1:8" x14ac:dyDescent="0.25">
      <c r="A221" s="125">
        <v>610134</v>
      </c>
      <c r="B221" s="84" t="s">
        <v>93</v>
      </c>
      <c r="C221" s="84" t="s">
        <v>187</v>
      </c>
      <c r="D221" s="84">
        <v>35</v>
      </c>
      <c r="E221" s="84">
        <v>3</v>
      </c>
      <c r="F221" s="221">
        <v>152.86000000000001</v>
      </c>
      <c r="G221" s="201">
        <f t="shared" si="6"/>
        <v>162.03</v>
      </c>
      <c r="H221" s="258">
        <f t="shared" si="7"/>
        <v>185.85</v>
      </c>
    </row>
    <row r="222" spans="1:8" x14ac:dyDescent="0.25">
      <c r="A222" s="125" t="s">
        <v>417</v>
      </c>
      <c r="B222" s="84" t="s">
        <v>93</v>
      </c>
      <c r="C222" s="84" t="s">
        <v>188</v>
      </c>
      <c r="D222" s="84">
        <v>35</v>
      </c>
      <c r="E222" s="84">
        <v>3</v>
      </c>
      <c r="F222" s="221">
        <v>152.86000000000001</v>
      </c>
      <c r="G222" s="201">
        <f t="shared" si="6"/>
        <v>162.03</v>
      </c>
      <c r="H222" s="258">
        <f t="shared" si="7"/>
        <v>185.85</v>
      </c>
    </row>
    <row r="223" spans="1:8" x14ac:dyDescent="0.25">
      <c r="A223" s="125">
        <v>610250</v>
      </c>
      <c r="B223" s="84" t="s">
        <v>94</v>
      </c>
      <c r="C223" s="84" t="s">
        <v>187</v>
      </c>
      <c r="D223" s="84">
        <v>35</v>
      </c>
      <c r="E223" s="84">
        <v>3</v>
      </c>
      <c r="F223" s="221">
        <v>179.59</v>
      </c>
      <c r="G223" s="201">
        <f t="shared" si="6"/>
        <v>190.37</v>
      </c>
      <c r="H223" s="258">
        <f t="shared" si="7"/>
        <v>218.35</v>
      </c>
    </row>
    <row r="224" spans="1:8" x14ac:dyDescent="0.25">
      <c r="A224" s="125">
        <v>610323</v>
      </c>
      <c r="B224" s="84" t="s">
        <v>148</v>
      </c>
      <c r="C224" s="84" t="s">
        <v>187</v>
      </c>
      <c r="D224" s="84">
        <v>35</v>
      </c>
      <c r="E224" s="84">
        <v>3</v>
      </c>
      <c r="F224" s="221">
        <v>156.24</v>
      </c>
      <c r="G224" s="201">
        <f t="shared" si="6"/>
        <v>165.61</v>
      </c>
      <c r="H224" s="258">
        <f t="shared" si="7"/>
        <v>189.95</v>
      </c>
    </row>
    <row r="225" spans="1:8" x14ac:dyDescent="0.25">
      <c r="A225" s="125">
        <v>610531</v>
      </c>
      <c r="B225" s="84" t="s">
        <v>95</v>
      </c>
      <c r="C225" s="84" t="s">
        <v>189</v>
      </c>
      <c r="D225" s="84">
        <v>35</v>
      </c>
      <c r="E225" s="84">
        <v>3</v>
      </c>
      <c r="F225" s="221">
        <v>252.7</v>
      </c>
      <c r="G225" s="201">
        <f t="shared" si="6"/>
        <v>267.86</v>
      </c>
      <c r="H225" s="258">
        <f t="shared" si="7"/>
        <v>307.24</v>
      </c>
    </row>
    <row r="226" spans="1:8" x14ac:dyDescent="0.25">
      <c r="A226" s="125">
        <v>610538</v>
      </c>
      <c r="B226" s="84" t="s">
        <v>95</v>
      </c>
      <c r="C226" s="84" t="s">
        <v>187</v>
      </c>
      <c r="D226" s="84">
        <v>35</v>
      </c>
      <c r="E226" s="84">
        <v>3</v>
      </c>
      <c r="F226" s="221">
        <v>252.7</v>
      </c>
      <c r="G226" s="201">
        <f t="shared" si="6"/>
        <v>267.86</v>
      </c>
      <c r="H226" s="258">
        <f t="shared" si="7"/>
        <v>307.24</v>
      </c>
    </row>
    <row r="227" spans="1:8" x14ac:dyDescent="0.25">
      <c r="A227" s="125">
        <v>610615</v>
      </c>
      <c r="B227" s="84" t="s">
        <v>96</v>
      </c>
      <c r="C227" s="84" t="s">
        <v>189</v>
      </c>
      <c r="D227" s="84">
        <v>35</v>
      </c>
      <c r="E227" s="84">
        <v>3</v>
      </c>
      <c r="F227" s="221">
        <v>233.09</v>
      </c>
      <c r="G227" s="201">
        <f t="shared" si="6"/>
        <v>247.08</v>
      </c>
      <c r="H227" s="258">
        <f t="shared" si="7"/>
        <v>283.39999999999998</v>
      </c>
    </row>
    <row r="228" spans="1:8" x14ac:dyDescent="0.25">
      <c r="A228" s="125" t="s">
        <v>419</v>
      </c>
      <c r="B228" s="84" t="s">
        <v>96</v>
      </c>
      <c r="C228" s="84" t="s">
        <v>192</v>
      </c>
      <c r="D228" s="84">
        <v>35</v>
      </c>
      <c r="E228" s="84">
        <v>3</v>
      </c>
      <c r="F228" s="221">
        <v>233.09</v>
      </c>
      <c r="G228" s="201">
        <f t="shared" si="6"/>
        <v>247.08</v>
      </c>
      <c r="H228" s="258">
        <f t="shared" si="7"/>
        <v>283.39999999999998</v>
      </c>
    </row>
    <row r="229" spans="1:8" x14ac:dyDescent="0.25">
      <c r="A229" s="125">
        <v>610624</v>
      </c>
      <c r="B229" s="84" t="s">
        <v>96</v>
      </c>
      <c r="C229" s="84" t="s">
        <v>187</v>
      </c>
      <c r="D229" s="84">
        <v>35</v>
      </c>
      <c r="E229" s="84">
        <v>3</v>
      </c>
      <c r="F229" s="221">
        <v>233.09</v>
      </c>
      <c r="G229" s="201">
        <f t="shared" si="6"/>
        <v>247.08</v>
      </c>
      <c r="H229" s="258">
        <f t="shared" si="7"/>
        <v>283.39999999999998</v>
      </c>
    </row>
    <row r="230" spans="1:8" x14ac:dyDescent="0.25">
      <c r="A230" s="125">
        <v>610743</v>
      </c>
      <c r="B230" s="84" t="s">
        <v>98</v>
      </c>
      <c r="C230" s="84" t="s">
        <v>187</v>
      </c>
      <c r="D230" s="84">
        <v>35</v>
      </c>
      <c r="E230" s="84">
        <v>2</v>
      </c>
      <c r="F230" s="221">
        <v>267.27</v>
      </c>
      <c r="G230" s="201">
        <f t="shared" si="6"/>
        <v>283.31</v>
      </c>
      <c r="H230" s="258">
        <f t="shared" si="7"/>
        <v>324.95999999999998</v>
      </c>
    </row>
    <row r="231" spans="1:8" x14ac:dyDescent="0.25">
      <c r="A231" s="125">
        <v>620202</v>
      </c>
      <c r="B231" s="27" t="s">
        <v>99</v>
      </c>
      <c r="C231" s="27" t="s">
        <v>187</v>
      </c>
      <c r="D231" s="27">
        <v>35</v>
      </c>
      <c r="E231" s="27">
        <v>2</v>
      </c>
      <c r="F231" s="221">
        <v>413.01</v>
      </c>
      <c r="G231" s="201">
        <f t="shared" si="6"/>
        <v>437.79</v>
      </c>
      <c r="H231" s="258">
        <f t="shared" si="7"/>
        <v>502.15</v>
      </c>
    </row>
    <row r="232" spans="1:8" ht="22.2" customHeight="1" x14ac:dyDescent="0.25">
      <c r="A232" s="415" t="s">
        <v>375</v>
      </c>
      <c r="B232" s="416"/>
      <c r="C232" s="416"/>
      <c r="D232" s="416"/>
      <c r="E232" s="416"/>
      <c r="F232" s="416"/>
      <c r="G232" s="416"/>
      <c r="H232" s="416"/>
    </row>
    <row r="233" spans="1:8" ht="20.399999999999999" x14ac:dyDescent="0.25">
      <c r="A233" s="81" t="s">
        <v>71</v>
      </c>
      <c r="B233" s="82" t="s">
        <v>1049</v>
      </c>
      <c r="C233" s="82" t="s">
        <v>72</v>
      </c>
      <c r="D233" s="82" t="s">
        <v>73</v>
      </c>
      <c r="E233" s="82" t="s">
        <v>74</v>
      </c>
      <c r="F233" s="220" t="s">
        <v>1138</v>
      </c>
      <c r="G233" s="159" t="s">
        <v>1177</v>
      </c>
      <c r="H233" s="159" t="s">
        <v>1186</v>
      </c>
    </row>
    <row r="234" spans="1:8" x14ac:dyDescent="0.25">
      <c r="A234" s="125">
        <v>510434</v>
      </c>
      <c r="B234" s="26" t="s">
        <v>85</v>
      </c>
      <c r="C234" s="26" t="s">
        <v>193</v>
      </c>
      <c r="D234" s="26">
        <v>35</v>
      </c>
      <c r="E234" s="26">
        <v>5</v>
      </c>
      <c r="F234" s="221">
        <v>32</v>
      </c>
      <c r="G234" s="201">
        <f t="shared" si="6"/>
        <v>33.92</v>
      </c>
      <c r="H234" s="257">
        <f t="shared" si="7"/>
        <v>38.909999999999997</v>
      </c>
    </row>
    <row r="235" spans="1:8" x14ac:dyDescent="0.25">
      <c r="A235" s="125">
        <v>510834</v>
      </c>
      <c r="B235" s="26" t="s">
        <v>86</v>
      </c>
      <c r="C235" s="26" t="s">
        <v>193</v>
      </c>
      <c r="D235" s="26">
        <v>35</v>
      </c>
      <c r="E235" s="26">
        <v>5</v>
      </c>
      <c r="F235" s="221">
        <v>40.25</v>
      </c>
      <c r="G235" s="201">
        <f t="shared" si="6"/>
        <v>42.67</v>
      </c>
      <c r="H235" s="257">
        <f t="shared" si="7"/>
        <v>48.94</v>
      </c>
    </row>
    <row r="236" spans="1:8" x14ac:dyDescent="0.25">
      <c r="A236" s="125">
        <v>511326</v>
      </c>
      <c r="B236" s="26" t="s">
        <v>88</v>
      </c>
      <c r="C236" s="26" t="s">
        <v>196</v>
      </c>
      <c r="D236" s="26">
        <v>35</v>
      </c>
      <c r="E236" s="26">
        <v>5</v>
      </c>
      <c r="F236" s="221">
        <v>60.57</v>
      </c>
      <c r="G236" s="201">
        <f t="shared" si="6"/>
        <v>64.2</v>
      </c>
      <c r="H236" s="257">
        <f t="shared" si="7"/>
        <v>73.64</v>
      </c>
    </row>
    <row r="237" spans="1:8" x14ac:dyDescent="0.25">
      <c r="A237" s="125">
        <v>511330</v>
      </c>
      <c r="B237" s="26" t="s">
        <v>88</v>
      </c>
      <c r="C237" s="26" t="s">
        <v>195</v>
      </c>
      <c r="D237" s="26">
        <v>35</v>
      </c>
      <c r="E237" s="26">
        <v>5</v>
      </c>
      <c r="F237" s="221">
        <v>60.57</v>
      </c>
      <c r="G237" s="201">
        <f t="shared" si="6"/>
        <v>64.2</v>
      </c>
      <c r="H237" s="257">
        <f t="shared" si="7"/>
        <v>73.64</v>
      </c>
    </row>
    <row r="238" spans="1:8" x14ac:dyDescent="0.25">
      <c r="A238" s="125">
        <v>511331</v>
      </c>
      <c r="B238" s="26" t="s">
        <v>88</v>
      </c>
      <c r="C238" s="26" t="s">
        <v>193</v>
      </c>
      <c r="D238" s="26">
        <v>35</v>
      </c>
      <c r="E238" s="26">
        <v>5</v>
      </c>
      <c r="F238" s="221">
        <v>60.57</v>
      </c>
      <c r="G238" s="201">
        <f t="shared" si="6"/>
        <v>64.2</v>
      </c>
      <c r="H238" s="257">
        <f t="shared" si="7"/>
        <v>73.64</v>
      </c>
    </row>
    <row r="239" spans="1:8" x14ac:dyDescent="0.25">
      <c r="A239" s="125">
        <v>511335</v>
      </c>
      <c r="B239" s="26" t="s">
        <v>88</v>
      </c>
      <c r="C239" s="26" t="s">
        <v>194</v>
      </c>
      <c r="D239" s="26">
        <v>35</v>
      </c>
      <c r="E239" s="26">
        <v>5</v>
      </c>
      <c r="F239" s="221">
        <v>60.57</v>
      </c>
      <c r="G239" s="201">
        <f t="shared" si="6"/>
        <v>64.2</v>
      </c>
      <c r="H239" s="257">
        <f t="shared" si="7"/>
        <v>73.64</v>
      </c>
    </row>
    <row r="240" spans="1:8" x14ac:dyDescent="0.25">
      <c r="A240" s="125" t="s">
        <v>439</v>
      </c>
      <c r="B240" s="27" t="s">
        <v>88</v>
      </c>
      <c r="C240" s="27" t="s">
        <v>197</v>
      </c>
      <c r="D240" s="27">
        <v>35</v>
      </c>
      <c r="E240" s="27">
        <v>5</v>
      </c>
      <c r="F240" s="221">
        <v>60.57</v>
      </c>
      <c r="G240" s="201">
        <f t="shared" si="6"/>
        <v>64.2</v>
      </c>
      <c r="H240" s="257">
        <f t="shared" si="7"/>
        <v>73.64</v>
      </c>
    </row>
    <row r="241" spans="1:8" x14ac:dyDescent="0.25">
      <c r="A241" s="125">
        <v>511379</v>
      </c>
      <c r="B241" s="26" t="s">
        <v>167</v>
      </c>
      <c r="C241" s="26" t="s">
        <v>193</v>
      </c>
      <c r="D241" s="26">
        <v>35</v>
      </c>
      <c r="E241" s="26">
        <v>5</v>
      </c>
      <c r="F241" s="221">
        <v>59.95</v>
      </c>
      <c r="G241" s="201">
        <f t="shared" si="6"/>
        <v>63.55</v>
      </c>
      <c r="H241" s="257">
        <f t="shared" si="7"/>
        <v>72.89</v>
      </c>
    </row>
    <row r="242" spans="1:8" x14ac:dyDescent="0.25">
      <c r="A242" s="125">
        <v>511481</v>
      </c>
      <c r="B242" s="26" t="s">
        <v>89</v>
      </c>
      <c r="C242" s="26" t="s">
        <v>195</v>
      </c>
      <c r="D242" s="26">
        <v>35</v>
      </c>
      <c r="E242" s="26">
        <v>5</v>
      </c>
      <c r="F242" s="221">
        <v>70.3</v>
      </c>
      <c r="G242" s="201">
        <f t="shared" si="6"/>
        <v>74.52</v>
      </c>
      <c r="H242" s="257">
        <f t="shared" si="7"/>
        <v>85.47</v>
      </c>
    </row>
    <row r="243" spans="1:8" x14ac:dyDescent="0.25">
      <c r="A243" s="125">
        <v>511483</v>
      </c>
      <c r="B243" s="26" t="s">
        <v>89</v>
      </c>
      <c r="C243" s="26" t="s">
        <v>193</v>
      </c>
      <c r="D243" s="26">
        <v>35</v>
      </c>
      <c r="E243" s="26">
        <v>5</v>
      </c>
      <c r="F243" s="221">
        <v>70.3</v>
      </c>
      <c r="G243" s="201">
        <f t="shared" si="6"/>
        <v>74.52</v>
      </c>
      <c r="H243" s="257">
        <f t="shared" si="7"/>
        <v>85.47</v>
      </c>
    </row>
    <row r="244" spans="1:8" x14ac:dyDescent="0.25">
      <c r="A244" s="125">
        <v>511487</v>
      </c>
      <c r="B244" s="26" t="s">
        <v>89</v>
      </c>
      <c r="C244" s="26" t="s">
        <v>194</v>
      </c>
      <c r="D244" s="26">
        <v>35</v>
      </c>
      <c r="E244" s="26">
        <v>5</v>
      </c>
      <c r="F244" s="221">
        <v>70.3</v>
      </c>
      <c r="G244" s="201">
        <f t="shared" si="6"/>
        <v>74.52</v>
      </c>
      <c r="H244" s="257">
        <f t="shared" si="7"/>
        <v>85.47</v>
      </c>
    </row>
    <row r="245" spans="1:8" x14ac:dyDescent="0.25">
      <c r="A245" s="125">
        <v>511581</v>
      </c>
      <c r="B245" s="27" t="s">
        <v>137</v>
      </c>
      <c r="C245" s="27" t="s">
        <v>193</v>
      </c>
      <c r="D245" s="27">
        <v>35</v>
      </c>
      <c r="E245" s="27">
        <v>3</v>
      </c>
      <c r="F245" s="221">
        <v>82.3</v>
      </c>
      <c r="G245" s="201">
        <f t="shared" si="6"/>
        <v>87.24</v>
      </c>
      <c r="H245" s="257">
        <f t="shared" si="7"/>
        <v>100.06</v>
      </c>
    </row>
    <row r="246" spans="1:8" x14ac:dyDescent="0.25">
      <c r="A246" s="125">
        <v>511889</v>
      </c>
      <c r="B246" s="26" t="s">
        <v>91</v>
      </c>
      <c r="C246" s="26" t="s">
        <v>193</v>
      </c>
      <c r="D246" s="26">
        <v>35</v>
      </c>
      <c r="E246" s="26">
        <v>5</v>
      </c>
      <c r="F246" s="221">
        <v>114.83</v>
      </c>
      <c r="G246" s="201">
        <f t="shared" si="6"/>
        <v>121.72</v>
      </c>
      <c r="H246" s="257">
        <f t="shared" si="7"/>
        <v>139.61000000000001</v>
      </c>
    </row>
    <row r="247" spans="1:8" x14ac:dyDescent="0.25">
      <c r="A247" s="125">
        <v>512003</v>
      </c>
      <c r="B247" s="26" t="s">
        <v>92</v>
      </c>
      <c r="C247" s="26" t="s">
        <v>193</v>
      </c>
      <c r="D247" s="26">
        <v>35</v>
      </c>
      <c r="E247" s="26">
        <v>3</v>
      </c>
      <c r="F247" s="221">
        <v>135.24</v>
      </c>
      <c r="G247" s="201">
        <f t="shared" si="6"/>
        <v>143.35</v>
      </c>
      <c r="H247" s="257">
        <f t="shared" si="7"/>
        <v>164.42</v>
      </c>
    </row>
    <row r="248" spans="1:8" x14ac:dyDescent="0.25">
      <c r="A248" s="125">
        <v>610163</v>
      </c>
      <c r="B248" s="26" t="s">
        <v>93</v>
      </c>
      <c r="C248" s="26" t="s">
        <v>193</v>
      </c>
      <c r="D248" s="26">
        <v>35</v>
      </c>
      <c r="E248" s="26">
        <v>3</v>
      </c>
      <c r="F248" s="221">
        <v>204.51</v>
      </c>
      <c r="G248" s="201">
        <f t="shared" si="6"/>
        <v>216.78</v>
      </c>
      <c r="H248" s="257">
        <f t="shared" si="7"/>
        <v>248.65</v>
      </c>
    </row>
    <row r="249" spans="1:8" x14ac:dyDescent="0.25">
      <c r="A249" s="125">
        <v>610570</v>
      </c>
      <c r="B249" s="26" t="s">
        <v>95</v>
      </c>
      <c r="C249" s="26" t="s">
        <v>193</v>
      </c>
      <c r="D249" s="26">
        <v>35</v>
      </c>
      <c r="E249" s="26">
        <v>3</v>
      </c>
      <c r="F249" s="221">
        <v>337.99</v>
      </c>
      <c r="G249" s="201">
        <f t="shared" si="6"/>
        <v>358.27</v>
      </c>
      <c r="H249" s="257">
        <f t="shared" si="7"/>
        <v>410.94</v>
      </c>
    </row>
    <row r="250" spans="1:8" x14ac:dyDescent="0.25">
      <c r="A250" s="127">
        <v>610667</v>
      </c>
      <c r="B250" s="85" t="s">
        <v>96</v>
      </c>
      <c r="C250" s="85" t="s">
        <v>193</v>
      </c>
      <c r="D250" s="85">
        <v>35</v>
      </c>
      <c r="E250" s="85">
        <v>3</v>
      </c>
      <c r="F250" s="222">
        <v>311.86</v>
      </c>
      <c r="G250" s="201">
        <f t="shared" si="6"/>
        <v>330.57</v>
      </c>
      <c r="H250" s="257">
        <f t="shared" si="7"/>
        <v>379.16</v>
      </c>
    </row>
    <row r="251" spans="1:8" ht="48" customHeight="1" x14ac:dyDescent="0.25">
      <c r="A251" s="439" t="s">
        <v>1100</v>
      </c>
      <c r="B251" s="440"/>
      <c r="C251" s="440"/>
      <c r="D251" s="440"/>
      <c r="E251" s="440"/>
      <c r="F251" s="440"/>
      <c r="G251" s="440"/>
      <c r="H251" s="440"/>
    </row>
    <row r="252" spans="1:8" ht="41.4" customHeight="1" x14ac:dyDescent="0.2">
      <c r="A252" s="441" t="s">
        <v>1104</v>
      </c>
      <c r="B252" s="442"/>
      <c r="C252" s="442"/>
      <c r="D252" s="442"/>
      <c r="E252" s="442"/>
      <c r="F252" s="442"/>
      <c r="G252" s="442"/>
      <c r="H252" s="442"/>
    </row>
    <row r="253" spans="1:8" ht="22.2" customHeight="1" x14ac:dyDescent="0.25">
      <c r="A253" s="385" t="s">
        <v>363</v>
      </c>
      <c r="B253" s="386"/>
      <c r="C253" s="386"/>
      <c r="D253" s="386"/>
      <c r="E253" s="386"/>
      <c r="F253" s="386"/>
      <c r="G253" s="386"/>
      <c r="H253" s="386"/>
    </row>
    <row r="254" spans="1:8" ht="20.399999999999999" x14ac:dyDescent="0.25">
      <c r="A254" s="175" t="s">
        <v>71</v>
      </c>
      <c r="B254" s="173" t="s">
        <v>1049</v>
      </c>
      <c r="C254" s="173" t="s">
        <v>72</v>
      </c>
      <c r="D254" s="173" t="s">
        <v>73</v>
      </c>
      <c r="E254" s="173" t="s">
        <v>74</v>
      </c>
      <c r="F254" s="220" t="s">
        <v>1138</v>
      </c>
      <c r="G254" s="159" t="s">
        <v>1177</v>
      </c>
      <c r="H254" s="159" t="s">
        <v>1186</v>
      </c>
    </row>
    <row r="255" spans="1:8" x14ac:dyDescent="0.2">
      <c r="A255" s="174" t="s">
        <v>1087</v>
      </c>
      <c r="B255" s="26" t="s">
        <v>88</v>
      </c>
      <c r="C255" s="27" t="s">
        <v>1099</v>
      </c>
      <c r="D255" s="85">
        <v>35</v>
      </c>
      <c r="E255" s="197">
        <v>5</v>
      </c>
      <c r="F255" s="223">
        <v>63.21</v>
      </c>
      <c r="G255" s="201">
        <f t="shared" si="6"/>
        <v>67</v>
      </c>
      <c r="H255" s="258">
        <f t="shared" si="7"/>
        <v>76.849999999999994</v>
      </c>
    </row>
    <row r="256" spans="1:8" x14ac:dyDescent="0.2">
      <c r="A256" s="174" t="s">
        <v>1088</v>
      </c>
      <c r="B256" s="26" t="s">
        <v>89</v>
      </c>
      <c r="C256" s="27" t="s">
        <v>1099</v>
      </c>
      <c r="D256" s="85">
        <v>35</v>
      </c>
      <c r="E256" s="198">
        <v>5</v>
      </c>
      <c r="F256" s="223">
        <v>73.27</v>
      </c>
      <c r="G256" s="201">
        <f t="shared" si="6"/>
        <v>77.67</v>
      </c>
      <c r="H256" s="258">
        <f t="shared" si="7"/>
        <v>89.09</v>
      </c>
    </row>
    <row r="257" spans="1:8" x14ac:dyDescent="0.2">
      <c r="A257" s="174" t="s">
        <v>1089</v>
      </c>
      <c r="B257" s="27" t="s">
        <v>137</v>
      </c>
      <c r="C257" s="27" t="s">
        <v>1099</v>
      </c>
      <c r="D257" s="85">
        <v>35</v>
      </c>
      <c r="E257" s="198">
        <v>3</v>
      </c>
      <c r="F257" s="223">
        <v>85.84</v>
      </c>
      <c r="G257" s="201">
        <f t="shared" si="6"/>
        <v>90.99</v>
      </c>
      <c r="H257" s="258">
        <f t="shared" si="7"/>
        <v>104.37</v>
      </c>
    </row>
    <row r="258" spans="1:8" x14ac:dyDescent="0.2">
      <c r="A258" s="174" t="s">
        <v>1090</v>
      </c>
      <c r="B258" s="26" t="s">
        <v>91</v>
      </c>
      <c r="C258" s="27" t="s">
        <v>1099</v>
      </c>
      <c r="D258" s="85">
        <v>35</v>
      </c>
      <c r="E258" s="197">
        <v>5</v>
      </c>
      <c r="F258" s="223">
        <v>108.77</v>
      </c>
      <c r="G258" s="201">
        <f t="shared" si="6"/>
        <v>115.3</v>
      </c>
      <c r="H258" s="258">
        <f t="shared" si="7"/>
        <v>132.25</v>
      </c>
    </row>
    <row r="259" spans="1:8" x14ac:dyDescent="0.2">
      <c r="A259" s="174" t="s">
        <v>1091</v>
      </c>
      <c r="B259" s="84" t="s">
        <v>174</v>
      </c>
      <c r="C259" s="27" t="s">
        <v>1099</v>
      </c>
      <c r="D259" s="85">
        <v>35</v>
      </c>
      <c r="E259" s="198">
        <v>5</v>
      </c>
      <c r="F259" s="223">
        <v>104.11</v>
      </c>
      <c r="G259" s="201">
        <f t="shared" si="6"/>
        <v>110.36</v>
      </c>
      <c r="H259" s="258">
        <f t="shared" si="7"/>
        <v>126.58</v>
      </c>
    </row>
    <row r="260" spans="1:8" x14ac:dyDescent="0.2">
      <c r="A260" s="174" t="s">
        <v>1092</v>
      </c>
      <c r="B260" s="26" t="s">
        <v>92</v>
      </c>
      <c r="C260" s="27" t="s">
        <v>1099</v>
      </c>
      <c r="D260" s="85">
        <v>35</v>
      </c>
      <c r="E260" s="198">
        <v>3</v>
      </c>
      <c r="F260" s="223">
        <v>127.7</v>
      </c>
      <c r="G260" s="201">
        <f t="shared" si="6"/>
        <v>135.36000000000001</v>
      </c>
      <c r="H260" s="258">
        <f t="shared" si="7"/>
        <v>155.26</v>
      </c>
    </row>
    <row r="261" spans="1:8" x14ac:dyDescent="0.2">
      <c r="A261" s="174" t="s">
        <v>1093</v>
      </c>
      <c r="B261" s="26" t="s">
        <v>93</v>
      </c>
      <c r="C261" s="27" t="s">
        <v>1099</v>
      </c>
      <c r="D261" s="85">
        <v>35</v>
      </c>
      <c r="E261" s="197">
        <v>3</v>
      </c>
      <c r="F261" s="223">
        <v>189.59</v>
      </c>
      <c r="G261" s="201">
        <f t="shared" si="6"/>
        <v>200.97</v>
      </c>
      <c r="H261" s="258">
        <f t="shared" si="7"/>
        <v>230.51</v>
      </c>
    </row>
    <row r="262" spans="1:8" x14ac:dyDescent="0.2">
      <c r="A262" s="174" t="s">
        <v>1094</v>
      </c>
      <c r="B262" s="85" t="s">
        <v>148</v>
      </c>
      <c r="C262" s="27" t="s">
        <v>1099</v>
      </c>
      <c r="D262" s="85">
        <v>35</v>
      </c>
      <c r="E262" s="198">
        <v>3</v>
      </c>
      <c r="F262" s="223">
        <v>193.79</v>
      </c>
      <c r="G262" s="201">
        <f t="shared" si="6"/>
        <v>205.42</v>
      </c>
      <c r="H262" s="258">
        <f t="shared" si="7"/>
        <v>235.62</v>
      </c>
    </row>
    <row r="263" spans="1:8" x14ac:dyDescent="0.2">
      <c r="A263" s="174" t="s">
        <v>1095</v>
      </c>
      <c r="B263" s="85" t="s">
        <v>95</v>
      </c>
      <c r="C263" s="27" t="s">
        <v>1099</v>
      </c>
      <c r="D263" s="85">
        <v>35</v>
      </c>
      <c r="E263" s="198">
        <v>3</v>
      </c>
      <c r="F263" s="223">
        <v>313.48</v>
      </c>
      <c r="G263" s="201">
        <f t="shared" ref="G263:G326" si="8">ROUND(F263*1.06,2)</f>
        <v>332.29</v>
      </c>
      <c r="H263" s="258">
        <f t="shared" ref="H263:H326" si="9">ROUND(G263*1.147,2)</f>
        <v>381.14</v>
      </c>
    </row>
    <row r="264" spans="1:8" x14ac:dyDescent="0.2">
      <c r="A264" s="174" t="s">
        <v>1096</v>
      </c>
      <c r="B264" s="85" t="s">
        <v>96</v>
      </c>
      <c r="C264" s="27" t="s">
        <v>1099</v>
      </c>
      <c r="D264" s="85">
        <v>35</v>
      </c>
      <c r="E264" s="197">
        <v>3</v>
      </c>
      <c r="F264" s="223">
        <v>289.10000000000002</v>
      </c>
      <c r="G264" s="201">
        <f t="shared" si="8"/>
        <v>306.45</v>
      </c>
      <c r="H264" s="258">
        <f t="shared" si="9"/>
        <v>351.5</v>
      </c>
    </row>
    <row r="265" spans="1:8" x14ac:dyDescent="0.2">
      <c r="A265" s="174" t="s">
        <v>1097</v>
      </c>
      <c r="B265" s="85" t="s">
        <v>98</v>
      </c>
      <c r="C265" s="27" t="s">
        <v>1099</v>
      </c>
      <c r="D265" s="85">
        <v>35</v>
      </c>
      <c r="E265" s="198">
        <v>2</v>
      </c>
      <c r="F265" s="223">
        <v>331.51</v>
      </c>
      <c r="G265" s="201">
        <f t="shared" si="8"/>
        <v>351.4</v>
      </c>
      <c r="H265" s="258">
        <f t="shared" si="9"/>
        <v>403.06</v>
      </c>
    </row>
    <row r="266" spans="1:8" x14ac:dyDescent="0.2">
      <c r="A266" s="174" t="s">
        <v>1098</v>
      </c>
      <c r="B266" s="85" t="s">
        <v>99</v>
      </c>
      <c r="C266" s="27" t="s">
        <v>1099</v>
      </c>
      <c r="D266" s="85">
        <v>35</v>
      </c>
      <c r="E266" s="198">
        <v>2</v>
      </c>
      <c r="F266" s="223">
        <v>502.12</v>
      </c>
      <c r="G266" s="201">
        <f t="shared" si="8"/>
        <v>532.25</v>
      </c>
      <c r="H266" s="258">
        <f t="shared" si="9"/>
        <v>610.49</v>
      </c>
    </row>
    <row r="267" spans="1:8" ht="21.9" customHeight="1" x14ac:dyDescent="0.25">
      <c r="A267" s="389" t="s">
        <v>376</v>
      </c>
      <c r="B267" s="390"/>
      <c r="C267" s="390"/>
      <c r="D267" s="390"/>
      <c r="E267" s="390"/>
      <c r="F267" s="390"/>
      <c r="G267" s="390"/>
      <c r="H267" s="390"/>
    </row>
    <row r="268" spans="1:8" ht="75" customHeight="1" x14ac:dyDescent="0.25">
      <c r="A268" s="420">
        <f>ROUND(F268*1.06,2)</f>
        <v>0</v>
      </c>
      <c r="B268" s="421"/>
      <c r="C268" s="421"/>
      <c r="D268" s="421"/>
      <c r="E268" s="421"/>
      <c r="F268" s="421"/>
      <c r="G268" s="421"/>
      <c r="H268" s="421"/>
    </row>
    <row r="269" spans="1:8" ht="16.95" customHeight="1" x14ac:dyDescent="0.25">
      <c r="A269" s="385" t="s">
        <v>362</v>
      </c>
      <c r="B269" s="386"/>
      <c r="C269" s="386"/>
      <c r="D269" s="386"/>
      <c r="E269" s="386"/>
      <c r="F269" s="386"/>
      <c r="G269" s="386"/>
      <c r="H269" s="386"/>
    </row>
    <row r="270" spans="1:8" ht="20.399999999999999" x14ac:dyDescent="0.25">
      <c r="A270" s="81" t="s">
        <v>71</v>
      </c>
      <c r="B270" s="82" t="s">
        <v>1049</v>
      </c>
      <c r="C270" s="82" t="s">
        <v>72</v>
      </c>
      <c r="D270" s="82" t="s">
        <v>73</v>
      </c>
      <c r="E270" s="82" t="s">
        <v>74</v>
      </c>
      <c r="F270" s="220" t="s">
        <v>1138</v>
      </c>
      <c r="G270" s="159" t="s">
        <v>1177</v>
      </c>
      <c r="H270" s="159" t="s">
        <v>1186</v>
      </c>
    </row>
    <row r="271" spans="1:8" x14ac:dyDescent="0.25">
      <c r="A271" s="125">
        <v>510252</v>
      </c>
      <c r="B271" s="84" t="s">
        <v>198</v>
      </c>
      <c r="C271" s="84" t="s">
        <v>132</v>
      </c>
      <c r="D271" s="84">
        <v>35</v>
      </c>
      <c r="E271" s="84">
        <v>10</v>
      </c>
      <c r="F271" s="221">
        <v>21.39</v>
      </c>
      <c r="G271" s="201">
        <f t="shared" si="8"/>
        <v>22.67</v>
      </c>
      <c r="H271" s="258">
        <f t="shared" si="9"/>
        <v>26</v>
      </c>
    </row>
    <row r="272" spans="1:8" x14ac:dyDescent="0.25">
      <c r="A272" s="125">
        <v>510544</v>
      </c>
      <c r="B272" s="84" t="s">
        <v>161</v>
      </c>
      <c r="C272" s="84" t="s">
        <v>119</v>
      </c>
      <c r="D272" s="84">
        <v>35</v>
      </c>
      <c r="E272" s="84">
        <v>10</v>
      </c>
      <c r="F272" s="221">
        <v>24.96</v>
      </c>
      <c r="G272" s="201">
        <f t="shared" si="8"/>
        <v>26.46</v>
      </c>
      <c r="H272" s="258">
        <f t="shared" si="9"/>
        <v>30.35</v>
      </c>
    </row>
    <row r="273" spans="1:8" x14ac:dyDescent="0.25">
      <c r="A273" s="125">
        <v>511098</v>
      </c>
      <c r="B273" s="84" t="s">
        <v>165</v>
      </c>
      <c r="C273" s="84" t="s">
        <v>119</v>
      </c>
      <c r="D273" s="84">
        <v>35</v>
      </c>
      <c r="E273" s="84">
        <v>10</v>
      </c>
      <c r="F273" s="221">
        <v>40.619999999999997</v>
      </c>
      <c r="G273" s="201">
        <f t="shared" si="8"/>
        <v>43.06</v>
      </c>
      <c r="H273" s="258">
        <f t="shared" si="9"/>
        <v>49.39</v>
      </c>
    </row>
    <row r="274" spans="1:8" x14ac:dyDescent="0.25">
      <c r="A274" s="125">
        <v>511136</v>
      </c>
      <c r="B274" s="84" t="s">
        <v>106</v>
      </c>
      <c r="C274" s="84" t="s">
        <v>119</v>
      </c>
      <c r="D274" s="84">
        <v>35</v>
      </c>
      <c r="E274" s="84">
        <v>10</v>
      </c>
      <c r="F274" s="221">
        <v>41.45</v>
      </c>
      <c r="G274" s="201">
        <f t="shared" si="8"/>
        <v>43.94</v>
      </c>
      <c r="H274" s="258">
        <f t="shared" si="9"/>
        <v>50.4</v>
      </c>
    </row>
    <row r="275" spans="1:8" x14ac:dyDescent="0.25">
      <c r="A275" s="125">
        <v>511140</v>
      </c>
      <c r="B275" s="84" t="s">
        <v>106</v>
      </c>
      <c r="C275" s="84" t="s">
        <v>132</v>
      </c>
      <c r="D275" s="84">
        <v>35</v>
      </c>
      <c r="E275" s="84">
        <v>10</v>
      </c>
      <c r="F275" s="221">
        <v>41.45</v>
      </c>
      <c r="G275" s="201">
        <f t="shared" si="8"/>
        <v>43.94</v>
      </c>
      <c r="H275" s="258">
        <f t="shared" si="9"/>
        <v>50.4</v>
      </c>
    </row>
    <row r="276" spans="1:8" x14ac:dyDescent="0.25">
      <c r="A276" s="125">
        <v>511678</v>
      </c>
      <c r="B276" s="84" t="s">
        <v>172</v>
      </c>
      <c r="C276" s="84" t="s">
        <v>119</v>
      </c>
      <c r="D276" s="84">
        <v>35</v>
      </c>
      <c r="E276" s="84">
        <v>10</v>
      </c>
      <c r="F276" s="221">
        <v>68.349999999999994</v>
      </c>
      <c r="G276" s="201">
        <f t="shared" si="8"/>
        <v>72.45</v>
      </c>
      <c r="H276" s="258">
        <f t="shared" si="9"/>
        <v>83.1</v>
      </c>
    </row>
    <row r="277" spans="1:8" x14ac:dyDescent="0.25">
      <c r="A277" s="125">
        <v>511681</v>
      </c>
      <c r="B277" s="84" t="s">
        <v>172</v>
      </c>
      <c r="C277" s="84" t="s">
        <v>132</v>
      </c>
      <c r="D277" s="84">
        <v>35</v>
      </c>
      <c r="E277" s="84">
        <v>10</v>
      </c>
      <c r="F277" s="221">
        <v>68.349999999999994</v>
      </c>
      <c r="G277" s="201">
        <f t="shared" si="8"/>
        <v>72.45</v>
      </c>
      <c r="H277" s="258">
        <f t="shared" si="9"/>
        <v>83.1</v>
      </c>
    </row>
    <row r="278" spans="1:8" ht="19.95" customHeight="1" x14ac:dyDescent="0.25">
      <c r="A278" s="415" t="s">
        <v>363</v>
      </c>
      <c r="B278" s="416"/>
      <c r="C278" s="416"/>
      <c r="D278" s="416"/>
      <c r="E278" s="416"/>
      <c r="F278" s="416"/>
      <c r="G278" s="416"/>
      <c r="H278" s="416"/>
    </row>
    <row r="279" spans="1:8" ht="20.399999999999999" x14ac:dyDescent="0.25">
      <c r="A279" s="81" t="s">
        <v>71</v>
      </c>
      <c r="B279" s="82" t="s">
        <v>1049</v>
      </c>
      <c r="C279" s="82" t="s">
        <v>72</v>
      </c>
      <c r="D279" s="82" t="s">
        <v>73</v>
      </c>
      <c r="E279" s="82" t="s">
        <v>74</v>
      </c>
      <c r="F279" s="220" t="s">
        <v>1138</v>
      </c>
      <c r="G279" s="159" t="s">
        <v>1177</v>
      </c>
      <c r="H279" s="159" t="s">
        <v>1186</v>
      </c>
    </row>
    <row r="280" spans="1:8" ht="12" customHeight="1" x14ac:dyDescent="0.25">
      <c r="A280" s="125">
        <v>510259</v>
      </c>
      <c r="B280" s="84" t="s">
        <v>198</v>
      </c>
      <c r="C280" s="84" t="s">
        <v>153</v>
      </c>
      <c r="D280" s="84">
        <v>35</v>
      </c>
      <c r="E280" s="84">
        <v>10</v>
      </c>
      <c r="F280" s="221">
        <v>21.81</v>
      </c>
      <c r="G280" s="201">
        <f t="shared" si="8"/>
        <v>23.12</v>
      </c>
      <c r="H280" s="258">
        <f t="shared" si="9"/>
        <v>26.52</v>
      </c>
    </row>
    <row r="281" spans="1:8" ht="12" customHeight="1" x14ac:dyDescent="0.25">
      <c r="A281" s="125">
        <v>510556</v>
      </c>
      <c r="B281" s="84" t="s">
        <v>161</v>
      </c>
      <c r="C281" s="84" t="s">
        <v>153</v>
      </c>
      <c r="D281" s="84">
        <v>35</v>
      </c>
      <c r="E281" s="84">
        <v>10</v>
      </c>
      <c r="F281" s="221">
        <v>27.45</v>
      </c>
      <c r="G281" s="201">
        <f t="shared" si="8"/>
        <v>29.1</v>
      </c>
      <c r="H281" s="258">
        <f t="shared" si="9"/>
        <v>33.380000000000003</v>
      </c>
    </row>
    <row r="282" spans="1:8" ht="12" customHeight="1" x14ac:dyDescent="0.25">
      <c r="A282" s="125">
        <v>510593</v>
      </c>
      <c r="B282" s="84" t="s">
        <v>199</v>
      </c>
      <c r="C282" s="84" t="s">
        <v>153</v>
      </c>
      <c r="D282" s="84">
        <v>35</v>
      </c>
      <c r="E282" s="84">
        <v>10</v>
      </c>
      <c r="F282" s="221">
        <v>26.98</v>
      </c>
      <c r="G282" s="201">
        <f t="shared" si="8"/>
        <v>28.6</v>
      </c>
      <c r="H282" s="258">
        <f t="shared" si="9"/>
        <v>32.799999999999997</v>
      </c>
    </row>
    <row r="283" spans="1:8" ht="12" customHeight="1" x14ac:dyDescent="0.25">
      <c r="A283" s="125">
        <v>511111</v>
      </c>
      <c r="B283" s="84" t="s">
        <v>165</v>
      </c>
      <c r="C283" s="84" t="s">
        <v>153</v>
      </c>
      <c r="D283" s="84">
        <v>35</v>
      </c>
      <c r="E283" s="84">
        <v>10</v>
      </c>
      <c r="F283" s="221">
        <v>43.86</v>
      </c>
      <c r="G283" s="201">
        <f t="shared" si="8"/>
        <v>46.49</v>
      </c>
      <c r="H283" s="258">
        <f t="shared" si="9"/>
        <v>53.32</v>
      </c>
    </row>
    <row r="284" spans="1:8" ht="12" customHeight="1" x14ac:dyDescent="0.25">
      <c r="A284" s="125">
        <v>511155</v>
      </c>
      <c r="B284" s="84" t="s">
        <v>106</v>
      </c>
      <c r="C284" s="84" t="s">
        <v>153</v>
      </c>
      <c r="D284" s="84">
        <v>35</v>
      </c>
      <c r="E284" s="84">
        <v>10</v>
      </c>
      <c r="F284" s="221">
        <v>44.75</v>
      </c>
      <c r="G284" s="201">
        <f t="shared" si="8"/>
        <v>47.44</v>
      </c>
      <c r="H284" s="258">
        <f t="shared" si="9"/>
        <v>54.41</v>
      </c>
    </row>
    <row r="285" spans="1:8" ht="12" customHeight="1" x14ac:dyDescent="0.25">
      <c r="A285" s="125">
        <v>511659</v>
      </c>
      <c r="B285" s="27" t="s">
        <v>171</v>
      </c>
      <c r="C285" s="27" t="s">
        <v>153</v>
      </c>
      <c r="D285" s="27">
        <v>35</v>
      </c>
      <c r="E285" s="27">
        <v>10</v>
      </c>
      <c r="F285" s="221">
        <v>67.540000000000006</v>
      </c>
      <c r="G285" s="201">
        <f t="shared" si="8"/>
        <v>71.59</v>
      </c>
      <c r="H285" s="258">
        <f t="shared" si="9"/>
        <v>82.11</v>
      </c>
    </row>
    <row r="286" spans="1:8" ht="12" customHeight="1" x14ac:dyDescent="0.25">
      <c r="A286" s="125" t="s">
        <v>563</v>
      </c>
      <c r="B286" s="27" t="s">
        <v>172</v>
      </c>
      <c r="C286" s="27" t="s">
        <v>166</v>
      </c>
      <c r="D286" s="27">
        <v>35</v>
      </c>
      <c r="E286" s="27">
        <v>10</v>
      </c>
      <c r="F286" s="221">
        <v>70.36</v>
      </c>
      <c r="G286" s="201">
        <f t="shared" si="8"/>
        <v>74.58</v>
      </c>
      <c r="H286" s="258">
        <f t="shared" si="9"/>
        <v>85.54</v>
      </c>
    </row>
    <row r="287" spans="1:8" ht="12" customHeight="1" x14ac:dyDescent="0.25">
      <c r="A287" s="125">
        <v>511699</v>
      </c>
      <c r="B287" s="27" t="s">
        <v>172</v>
      </c>
      <c r="C287" s="27" t="s">
        <v>153</v>
      </c>
      <c r="D287" s="27">
        <v>35</v>
      </c>
      <c r="E287" s="27">
        <v>10</v>
      </c>
      <c r="F287" s="221">
        <v>70.36</v>
      </c>
      <c r="G287" s="201">
        <f t="shared" si="8"/>
        <v>74.58</v>
      </c>
      <c r="H287" s="258">
        <f t="shared" si="9"/>
        <v>85.54</v>
      </c>
    </row>
    <row r="288" spans="1:8" ht="12" customHeight="1" x14ac:dyDescent="0.25">
      <c r="A288" s="125" t="s">
        <v>564</v>
      </c>
      <c r="B288" s="27" t="s">
        <v>172</v>
      </c>
      <c r="C288" s="27" t="s">
        <v>565</v>
      </c>
      <c r="D288" s="27">
        <v>35</v>
      </c>
      <c r="E288" s="27">
        <v>10</v>
      </c>
      <c r="F288" s="221">
        <v>70.36</v>
      </c>
      <c r="G288" s="201">
        <f t="shared" si="8"/>
        <v>74.58</v>
      </c>
      <c r="H288" s="257">
        <f t="shared" si="9"/>
        <v>85.54</v>
      </c>
    </row>
    <row r="289" spans="1:8" ht="21.6" customHeight="1" x14ac:dyDescent="0.25">
      <c r="A289" s="415" t="s">
        <v>374</v>
      </c>
      <c r="B289" s="416"/>
      <c r="C289" s="416"/>
      <c r="D289" s="416"/>
      <c r="E289" s="416"/>
      <c r="F289" s="416"/>
      <c r="G289" s="416"/>
      <c r="H289" s="416"/>
    </row>
    <row r="290" spans="1:8" ht="20.399999999999999" x14ac:dyDescent="0.25">
      <c r="A290" s="81" t="s">
        <v>71</v>
      </c>
      <c r="B290" s="82" t="s">
        <v>1049</v>
      </c>
      <c r="C290" s="82" t="s">
        <v>72</v>
      </c>
      <c r="D290" s="82" t="s">
        <v>73</v>
      </c>
      <c r="E290" s="82" t="s">
        <v>74</v>
      </c>
      <c r="F290" s="220" t="s">
        <v>1138</v>
      </c>
      <c r="G290" s="159" t="s">
        <v>1177</v>
      </c>
      <c r="H290" s="159" t="s">
        <v>1186</v>
      </c>
    </row>
    <row r="291" spans="1:8" ht="12" customHeight="1" x14ac:dyDescent="0.25">
      <c r="A291" s="125" t="s">
        <v>0</v>
      </c>
      <c r="B291" s="84" t="s">
        <v>165</v>
      </c>
      <c r="C291" s="84" t="s">
        <v>183</v>
      </c>
      <c r="D291" s="84">
        <v>35</v>
      </c>
      <c r="E291" s="84">
        <v>10</v>
      </c>
      <c r="F291" s="221">
        <v>51.84</v>
      </c>
      <c r="G291" s="201">
        <f t="shared" si="8"/>
        <v>54.95</v>
      </c>
      <c r="H291" s="257">
        <f t="shared" si="9"/>
        <v>63.03</v>
      </c>
    </row>
    <row r="292" spans="1:8" ht="13.95" customHeight="1" x14ac:dyDescent="0.25">
      <c r="A292" s="125">
        <v>511711</v>
      </c>
      <c r="B292" s="27" t="s">
        <v>172</v>
      </c>
      <c r="C292" s="27" t="s">
        <v>183</v>
      </c>
      <c r="D292" s="27">
        <v>35</v>
      </c>
      <c r="E292" s="27">
        <v>10</v>
      </c>
      <c r="F292" s="221">
        <v>84</v>
      </c>
      <c r="G292" s="201">
        <f t="shared" si="8"/>
        <v>89.04</v>
      </c>
      <c r="H292" s="257">
        <f t="shared" si="9"/>
        <v>102.13</v>
      </c>
    </row>
    <row r="293" spans="1:8" ht="16.2" customHeight="1" x14ac:dyDescent="0.25">
      <c r="A293" s="415" t="s">
        <v>364</v>
      </c>
      <c r="B293" s="416"/>
      <c r="C293" s="416"/>
      <c r="D293" s="416"/>
      <c r="E293" s="416"/>
      <c r="F293" s="416"/>
      <c r="G293" s="416"/>
      <c r="H293" s="416"/>
    </row>
    <row r="294" spans="1:8" ht="20.399999999999999" x14ac:dyDescent="0.25">
      <c r="A294" s="81" t="s">
        <v>71</v>
      </c>
      <c r="B294" s="82" t="s">
        <v>1049</v>
      </c>
      <c r="C294" s="82" t="s">
        <v>72</v>
      </c>
      <c r="D294" s="82" t="s">
        <v>73</v>
      </c>
      <c r="E294" s="82" t="s">
        <v>74</v>
      </c>
      <c r="F294" s="220" t="s">
        <v>1138</v>
      </c>
      <c r="G294" s="159" t="s">
        <v>1177</v>
      </c>
      <c r="H294" s="159" t="s">
        <v>1186</v>
      </c>
    </row>
    <row r="295" spans="1:8" ht="12" customHeight="1" x14ac:dyDescent="0.25">
      <c r="A295" s="125">
        <v>510254</v>
      </c>
      <c r="B295" s="84" t="s">
        <v>198</v>
      </c>
      <c r="C295" s="84" t="s">
        <v>187</v>
      </c>
      <c r="D295" s="84">
        <v>35</v>
      </c>
      <c r="E295" s="84">
        <v>10</v>
      </c>
      <c r="F295" s="221">
        <v>21.81</v>
      </c>
      <c r="G295" s="201">
        <f t="shared" si="8"/>
        <v>23.12</v>
      </c>
      <c r="H295" s="257">
        <f t="shared" si="9"/>
        <v>26.52</v>
      </c>
    </row>
    <row r="296" spans="1:8" ht="12" customHeight="1" x14ac:dyDescent="0.25">
      <c r="A296" s="125">
        <v>510549</v>
      </c>
      <c r="B296" s="84" t="s">
        <v>161</v>
      </c>
      <c r="C296" s="84" t="s">
        <v>187</v>
      </c>
      <c r="D296" s="84">
        <v>35</v>
      </c>
      <c r="E296" s="84">
        <v>10</v>
      </c>
      <c r="F296" s="221">
        <v>25.56</v>
      </c>
      <c r="G296" s="201">
        <f t="shared" si="8"/>
        <v>27.09</v>
      </c>
      <c r="H296" s="257">
        <f t="shared" si="9"/>
        <v>31.07</v>
      </c>
    </row>
    <row r="297" spans="1:8" ht="12" customHeight="1" x14ac:dyDescent="0.25">
      <c r="A297" s="125">
        <v>511104</v>
      </c>
      <c r="B297" s="84" t="s">
        <v>165</v>
      </c>
      <c r="C297" s="84" t="s">
        <v>187</v>
      </c>
      <c r="D297" s="84">
        <v>35</v>
      </c>
      <c r="E297" s="84">
        <v>10</v>
      </c>
      <c r="F297" s="221">
        <v>40.799999999999997</v>
      </c>
      <c r="G297" s="201">
        <f t="shared" si="8"/>
        <v>43.25</v>
      </c>
      <c r="H297" s="257">
        <f t="shared" si="9"/>
        <v>49.61</v>
      </c>
    </row>
    <row r="298" spans="1:8" ht="12" customHeight="1" x14ac:dyDescent="0.25">
      <c r="A298" s="125">
        <v>511148</v>
      </c>
      <c r="B298" s="84" t="s">
        <v>106</v>
      </c>
      <c r="C298" s="84" t="s">
        <v>187</v>
      </c>
      <c r="D298" s="84">
        <v>35</v>
      </c>
      <c r="E298" s="84">
        <v>10</v>
      </c>
      <c r="F298" s="221">
        <v>41.59</v>
      </c>
      <c r="G298" s="201">
        <f t="shared" si="8"/>
        <v>44.09</v>
      </c>
      <c r="H298" s="257">
        <f t="shared" si="9"/>
        <v>50.57</v>
      </c>
    </row>
    <row r="299" spans="1:8" ht="12" customHeight="1" x14ac:dyDescent="0.25">
      <c r="A299" s="125">
        <v>511685</v>
      </c>
      <c r="B299" s="27" t="s">
        <v>172</v>
      </c>
      <c r="C299" s="27" t="s">
        <v>187</v>
      </c>
      <c r="D299" s="27">
        <v>35</v>
      </c>
      <c r="E299" s="27">
        <v>10</v>
      </c>
      <c r="F299" s="221">
        <v>66.09</v>
      </c>
      <c r="G299" s="201">
        <f t="shared" si="8"/>
        <v>70.06</v>
      </c>
      <c r="H299" s="257">
        <f t="shared" si="9"/>
        <v>80.36</v>
      </c>
    </row>
    <row r="300" spans="1:8" ht="13.2" customHeight="1" x14ac:dyDescent="0.25">
      <c r="A300" s="413" t="s">
        <v>593</v>
      </c>
      <c r="B300" s="414"/>
      <c r="C300" s="414"/>
      <c r="D300" s="414"/>
      <c r="E300" s="414"/>
      <c r="F300" s="414"/>
      <c r="G300" s="414"/>
      <c r="H300" s="414"/>
    </row>
    <row r="301" spans="1:8" ht="78.75" customHeight="1" x14ac:dyDescent="0.25">
      <c r="A301" s="420">
        <f>ROUND(F301*1.06,2)</f>
        <v>0</v>
      </c>
      <c r="B301" s="421"/>
      <c r="C301" s="421"/>
      <c r="D301" s="421"/>
      <c r="E301" s="421"/>
      <c r="F301" s="421"/>
      <c r="G301" s="421"/>
      <c r="H301" s="421"/>
    </row>
    <row r="302" spans="1:8" ht="13.2" customHeight="1" x14ac:dyDescent="0.25">
      <c r="A302" s="385" t="s">
        <v>566</v>
      </c>
      <c r="B302" s="386"/>
      <c r="C302" s="386"/>
      <c r="D302" s="386"/>
      <c r="E302" s="386"/>
      <c r="F302" s="386"/>
      <c r="G302" s="386"/>
      <c r="H302" s="386"/>
    </row>
    <row r="303" spans="1:8" ht="20.399999999999999" x14ac:dyDescent="0.25">
      <c r="A303" s="81" t="s">
        <v>71</v>
      </c>
      <c r="B303" s="82" t="s">
        <v>1050</v>
      </c>
      <c r="C303" s="82" t="s">
        <v>72</v>
      </c>
      <c r="D303" s="82" t="s">
        <v>73</v>
      </c>
      <c r="E303" s="82" t="s">
        <v>74</v>
      </c>
      <c r="F303" s="220" t="s">
        <v>1138</v>
      </c>
      <c r="G303" s="159" t="s">
        <v>1177</v>
      </c>
      <c r="H303" s="159" t="s">
        <v>1186</v>
      </c>
    </row>
    <row r="304" spans="1:8" ht="15.6" customHeight="1" x14ac:dyDescent="0.25">
      <c r="A304" s="125" t="s">
        <v>567</v>
      </c>
      <c r="B304" s="84" t="s">
        <v>569</v>
      </c>
      <c r="C304" s="84" t="s">
        <v>570</v>
      </c>
      <c r="D304" s="84">
        <v>35</v>
      </c>
      <c r="E304" s="84">
        <v>10</v>
      </c>
      <c r="F304" s="221">
        <v>55.29</v>
      </c>
      <c r="G304" s="201">
        <f t="shared" si="8"/>
        <v>58.61</v>
      </c>
      <c r="H304" s="257">
        <f t="shared" si="9"/>
        <v>67.23</v>
      </c>
    </row>
    <row r="305" spans="1:8" ht="15.6" customHeight="1" x14ac:dyDescent="0.25">
      <c r="A305" s="125" t="s">
        <v>568</v>
      </c>
      <c r="B305" s="84" t="s">
        <v>571</v>
      </c>
      <c r="C305" s="84" t="s">
        <v>570</v>
      </c>
      <c r="D305" s="84">
        <v>35</v>
      </c>
      <c r="E305" s="84">
        <v>10</v>
      </c>
      <c r="F305" s="221">
        <v>78.03</v>
      </c>
      <c r="G305" s="201">
        <f t="shared" si="8"/>
        <v>82.71</v>
      </c>
      <c r="H305" s="257">
        <f t="shared" si="9"/>
        <v>94.87</v>
      </c>
    </row>
    <row r="306" spans="1:8" ht="13.2" x14ac:dyDescent="0.25">
      <c r="A306" s="413" t="s">
        <v>538</v>
      </c>
      <c r="B306" s="414"/>
      <c r="C306" s="414"/>
      <c r="D306" s="414"/>
      <c r="E306" s="414"/>
      <c r="F306" s="414"/>
      <c r="G306" s="414"/>
      <c r="H306" s="414"/>
    </row>
    <row r="307" spans="1:8" ht="85.5" customHeight="1" x14ac:dyDescent="0.25">
      <c r="A307" s="420">
        <f>ROUND(F307*1.06,2)</f>
        <v>0</v>
      </c>
      <c r="B307" s="421"/>
      <c r="C307" s="421"/>
      <c r="D307" s="421"/>
      <c r="E307" s="421"/>
      <c r="F307" s="421"/>
      <c r="G307" s="421"/>
      <c r="H307" s="421"/>
    </row>
    <row r="308" spans="1:8" ht="13.2" customHeight="1" x14ac:dyDescent="0.25">
      <c r="A308" s="436" t="s">
        <v>363</v>
      </c>
      <c r="B308" s="437"/>
      <c r="C308" s="437"/>
      <c r="D308" s="437"/>
      <c r="E308" s="437"/>
      <c r="F308" s="437"/>
      <c r="G308" s="437"/>
      <c r="H308" s="437"/>
    </row>
    <row r="309" spans="1:8" ht="20.399999999999999" x14ac:dyDescent="0.25">
      <c r="A309" s="131" t="s">
        <v>71</v>
      </c>
      <c r="B309" s="132" t="s">
        <v>1051</v>
      </c>
      <c r="C309" s="132" t="s">
        <v>72</v>
      </c>
      <c r="D309" s="132" t="s">
        <v>73</v>
      </c>
      <c r="E309" s="132" t="s">
        <v>74</v>
      </c>
      <c r="F309" s="220" t="s">
        <v>1138</v>
      </c>
      <c r="G309" s="159" t="s">
        <v>1177</v>
      </c>
      <c r="H309" s="159" t="s">
        <v>1186</v>
      </c>
    </row>
    <row r="310" spans="1:8" ht="15" customHeight="1" x14ac:dyDescent="0.25">
      <c r="A310" s="125" t="s">
        <v>572</v>
      </c>
      <c r="B310" s="26" t="s">
        <v>574</v>
      </c>
      <c r="C310" s="26" t="s">
        <v>214</v>
      </c>
      <c r="D310" s="26">
        <v>35</v>
      </c>
      <c r="E310" s="26">
        <v>20</v>
      </c>
      <c r="F310" s="221">
        <v>25.48</v>
      </c>
      <c r="G310" s="201">
        <f t="shared" si="8"/>
        <v>27.01</v>
      </c>
      <c r="H310" s="257">
        <f t="shared" si="9"/>
        <v>30.98</v>
      </c>
    </row>
    <row r="311" spans="1:8" hidden="1" x14ac:dyDescent="0.25">
      <c r="A311" s="176" t="s">
        <v>573</v>
      </c>
      <c r="B311" s="146" t="s">
        <v>575</v>
      </c>
      <c r="C311" s="146" t="s">
        <v>153</v>
      </c>
      <c r="D311" s="146">
        <v>35</v>
      </c>
      <c r="E311" s="146">
        <v>18</v>
      </c>
      <c r="G311" s="201">
        <f t="shared" si="8"/>
        <v>0</v>
      </c>
      <c r="H311" s="86">
        <f t="shared" si="9"/>
        <v>0</v>
      </c>
    </row>
    <row r="312" spans="1:8" ht="21.9" customHeight="1" x14ac:dyDescent="0.25">
      <c r="A312" s="389" t="s">
        <v>377</v>
      </c>
      <c r="B312" s="390"/>
      <c r="C312" s="390"/>
      <c r="D312" s="390"/>
      <c r="E312" s="390"/>
      <c r="F312" s="390"/>
      <c r="G312" s="390"/>
      <c r="H312" s="390"/>
    </row>
    <row r="313" spans="1:8" ht="93" customHeight="1" x14ac:dyDescent="0.25">
      <c r="A313" s="420">
        <f>ROUND(F313*1.06,2)</f>
        <v>0</v>
      </c>
      <c r="B313" s="421"/>
      <c r="C313" s="421"/>
      <c r="D313" s="421"/>
      <c r="E313" s="421"/>
      <c r="F313" s="421"/>
      <c r="G313" s="421"/>
      <c r="H313" s="421"/>
    </row>
    <row r="314" spans="1:8" ht="13.2" customHeight="1" x14ac:dyDescent="0.25">
      <c r="A314" s="385" t="s">
        <v>363</v>
      </c>
      <c r="B314" s="386"/>
      <c r="C314" s="386"/>
      <c r="D314" s="386"/>
      <c r="E314" s="386"/>
      <c r="F314" s="386"/>
      <c r="G314" s="386"/>
      <c r="H314" s="386"/>
    </row>
    <row r="315" spans="1:8" ht="20.399999999999999" x14ac:dyDescent="0.25">
      <c r="A315" s="81" t="s">
        <v>71</v>
      </c>
      <c r="B315" s="82" t="s">
        <v>1052</v>
      </c>
      <c r="C315" s="82" t="s">
        <v>72</v>
      </c>
      <c r="D315" s="82" t="s">
        <v>73</v>
      </c>
      <c r="E315" s="82" t="s">
        <v>74</v>
      </c>
      <c r="F315" s="220" t="s">
        <v>1138</v>
      </c>
      <c r="G315" s="159" t="s">
        <v>1177</v>
      </c>
      <c r="H315" s="159" t="s">
        <v>1186</v>
      </c>
    </row>
    <row r="316" spans="1:8" ht="11.25" customHeight="1" x14ac:dyDescent="0.25">
      <c r="A316" s="125">
        <v>520286</v>
      </c>
      <c r="B316" s="26" t="s">
        <v>200</v>
      </c>
      <c r="C316" s="26" t="s">
        <v>153</v>
      </c>
      <c r="D316" s="26">
        <v>35</v>
      </c>
      <c r="E316" s="26">
        <v>18</v>
      </c>
      <c r="F316" s="221">
        <v>35.32</v>
      </c>
      <c r="G316" s="201">
        <f t="shared" si="8"/>
        <v>37.44</v>
      </c>
      <c r="H316" s="257">
        <f t="shared" si="9"/>
        <v>42.94</v>
      </c>
    </row>
    <row r="317" spans="1:8" ht="11.25" customHeight="1" x14ac:dyDescent="0.25">
      <c r="A317" s="125">
        <v>520587</v>
      </c>
      <c r="B317" s="26" t="s">
        <v>201</v>
      </c>
      <c r="C317" s="26" t="s">
        <v>153</v>
      </c>
      <c r="D317" s="26">
        <v>35</v>
      </c>
      <c r="E317" s="26">
        <v>12</v>
      </c>
      <c r="F317" s="221">
        <v>41.51</v>
      </c>
      <c r="G317" s="201">
        <f t="shared" si="8"/>
        <v>44</v>
      </c>
      <c r="H317" s="257">
        <f t="shared" si="9"/>
        <v>50.47</v>
      </c>
    </row>
    <row r="318" spans="1:8" ht="11.25" customHeight="1" x14ac:dyDescent="0.25">
      <c r="A318" s="125">
        <v>520307</v>
      </c>
      <c r="B318" s="26" t="s">
        <v>201</v>
      </c>
      <c r="C318" s="26" t="s">
        <v>158</v>
      </c>
      <c r="D318" s="26">
        <v>35</v>
      </c>
      <c r="E318" s="26">
        <v>12</v>
      </c>
      <c r="F318" s="221">
        <v>41.51</v>
      </c>
      <c r="G318" s="201">
        <f t="shared" si="8"/>
        <v>44</v>
      </c>
      <c r="H318" s="257">
        <f t="shared" si="9"/>
        <v>50.47</v>
      </c>
    </row>
    <row r="319" spans="1:8" ht="11.25" customHeight="1" x14ac:dyDescent="0.2">
      <c r="A319" s="177" t="s">
        <v>576</v>
      </c>
      <c r="B319" s="26" t="s">
        <v>577</v>
      </c>
      <c r="C319" s="26" t="s">
        <v>578</v>
      </c>
      <c r="D319" s="26">
        <v>35</v>
      </c>
      <c r="E319" s="26">
        <v>12</v>
      </c>
      <c r="F319" s="221">
        <v>47.19</v>
      </c>
      <c r="G319" s="201">
        <f t="shared" si="8"/>
        <v>50.02</v>
      </c>
      <c r="H319" s="257">
        <f t="shared" si="9"/>
        <v>57.37</v>
      </c>
    </row>
    <row r="320" spans="1:8" ht="11.25" customHeight="1" x14ac:dyDescent="0.2">
      <c r="A320" s="177" t="s">
        <v>59</v>
      </c>
      <c r="B320" s="26" t="s">
        <v>440</v>
      </c>
      <c r="C320" s="26" t="s">
        <v>441</v>
      </c>
      <c r="D320" s="26">
        <v>35</v>
      </c>
      <c r="E320" s="26">
        <v>12</v>
      </c>
      <c r="F320" s="221">
        <v>47.19</v>
      </c>
      <c r="G320" s="201">
        <f t="shared" si="8"/>
        <v>50.02</v>
      </c>
      <c r="H320" s="257">
        <f t="shared" si="9"/>
        <v>57.37</v>
      </c>
    </row>
    <row r="321" spans="1:8" ht="11.25" customHeight="1" x14ac:dyDescent="0.25">
      <c r="A321" s="125">
        <v>520535</v>
      </c>
      <c r="B321" s="27" t="s">
        <v>202</v>
      </c>
      <c r="C321" s="27" t="s">
        <v>168</v>
      </c>
      <c r="D321" s="27">
        <v>35</v>
      </c>
      <c r="E321" s="27">
        <v>8</v>
      </c>
      <c r="F321" s="221">
        <v>58.06</v>
      </c>
      <c r="G321" s="201">
        <f t="shared" si="8"/>
        <v>61.54</v>
      </c>
      <c r="H321" s="257">
        <f t="shared" si="9"/>
        <v>70.59</v>
      </c>
    </row>
    <row r="322" spans="1:8" ht="11.25" customHeight="1" x14ac:dyDescent="0.25">
      <c r="A322" s="125">
        <v>520359</v>
      </c>
      <c r="B322" s="27" t="s">
        <v>202</v>
      </c>
      <c r="C322" s="27" t="s">
        <v>156</v>
      </c>
      <c r="D322" s="27">
        <v>35</v>
      </c>
      <c r="E322" s="27">
        <v>8</v>
      </c>
      <c r="F322" s="221">
        <v>58.06</v>
      </c>
      <c r="G322" s="201">
        <f t="shared" si="8"/>
        <v>61.54</v>
      </c>
      <c r="H322" s="257">
        <f t="shared" si="9"/>
        <v>70.59</v>
      </c>
    </row>
    <row r="323" spans="1:8" ht="11.25" customHeight="1" x14ac:dyDescent="0.25">
      <c r="A323" s="125">
        <v>520365</v>
      </c>
      <c r="B323" s="27" t="s">
        <v>202</v>
      </c>
      <c r="C323" s="27" t="s">
        <v>153</v>
      </c>
      <c r="D323" s="27">
        <v>35</v>
      </c>
      <c r="E323" s="27">
        <v>8</v>
      </c>
      <c r="F323" s="221">
        <v>58.06</v>
      </c>
      <c r="G323" s="201">
        <f t="shared" si="8"/>
        <v>61.54</v>
      </c>
      <c r="H323" s="257">
        <f t="shared" si="9"/>
        <v>70.59</v>
      </c>
    </row>
    <row r="324" spans="1:8" ht="11.25" customHeight="1" x14ac:dyDescent="0.25">
      <c r="A324" s="125">
        <v>520386</v>
      </c>
      <c r="B324" s="27" t="s">
        <v>203</v>
      </c>
      <c r="C324" s="27" t="s">
        <v>168</v>
      </c>
      <c r="D324" s="27">
        <v>35</v>
      </c>
      <c r="E324" s="27">
        <v>8</v>
      </c>
      <c r="F324" s="221">
        <v>66.53</v>
      </c>
      <c r="G324" s="201">
        <f t="shared" si="8"/>
        <v>70.52</v>
      </c>
      <c r="H324" s="257">
        <f t="shared" si="9"/>
        <v>80.89</v>
      </c>
    </row>
    <row r="325" spans="1:8" ht="11.25" customHeight="1" x14ac:dyDescent="0.25">
      <c r="A325" s="125">
        <v>520394</v>
      </c>
      <c r="B325" s="27" t="s">
        <v>203</v>
      </c>
      <c r="C325" s="27" t="s">
        <v>153</v>
      </c>
      <c r="D325" s="27">
        <v>35</v>
      </c>
      <c r="E325" s="27">
        <v>8</v>
      </c>
      <c r="F325" s="221">
        <v>66.53</v>
      </c>
      <c r="G325" s="201">
        <f t="shared" si="8"/>
        <v>70.52</v>
      </c>
      <c r="H325" s="257">
        <f t="shared" si="9"/>
        <v>80.89</v>
      </c>
    </row>
    <row r="326" spans="1:8" ht="11.25" customHeight="1" x14ac:dyDescent="0.25">
      <c r="A326" s="125">
        <v>520407</v>
      </c>
      <c r="B326" s="26" t="s">
        <v>204</v>
      </c>
      <c r="C326" s="26" t="s">
        <v>153</v>
      </c>
      <c r="D326" s="26">
        <v>35</v>
      </c>
      <c r="E326" s="26">
        <v>8</v>
      </c>
      <c r="F326" s="221">
        <v>75.680000000000007</v>
      </c>
      <c r="G326" s="201">
        <f t="shared" si="8"/>
        <v>80.22</v>
      </c>
      <c r="H326" s="257">
        <f t="shared" si="9"/>
        <v>92.01</v>
      </c>
    </row>
    <row r="327" spans="1:8" ht="11.25" customHeight="1" x14ac:dyDescent="0.25">
      <c r="A327" s="125" t="s">
        <v>442</v>
      </c>
      <c r="B327" s="27" t="s">
        <v>205</v>
      </c>
      <c r="C327" s="27" t="s">
        <v>168</v>
      </c>
      <c r="D327" s="27">
        <v>35</v>
      </c>
      <c r="E327" s="27">
        <v>8</v>
      </c>
      <c r="F327" s="221">
        <v>81.22</v>
      </c>
      <c r="G327" s="201">
        <f t="shared" ref="G327:G390" si="10">ROUND(F327*1.06,2)</f>
        <v>86.09</v>
      </c>
      <c r="H327" s="257">
        <f t="shared" ref="H327:H390" si="11">ROUND(G327*1.147,2)</f>
        <v>98.75</v>
      </c>
    </row>
    <row r="328" spans="1:8" ht="11.25" customHeight="1" x14ac:dyDescent="0.25">
      <c r="A328" s="125">
        <v>520432</v>
      </c>
      <c r="B328" s="26" t="s">
        <v>205</v>
      </c>
      <c r="C328" s="26" t="s">
        <v>153</v>
      </c>
      <c r="D328" s="26">
        <v>35</v>
      </c>
      <c r="E328" s="26">
        <v>8</v>
      </c>
      <c r="F328" s="221">
        <v>81.22</v>
      </c>
      <c r="G328" s="201">
        <f t="shared" si="10"/>
        <v>86.09</v>
      </c>
      <c r="H328" s="257">
        <f t="shared" si="11"/>
        <v>98.75</v>
      </c>
    </row>
    <row r="329" spans="1:8" ht="11.25" customHeight="1" x14ac:dyDescent="0.25">
      <c r="A329" s="125">
        <v>520569</v>
      </c>
      <c r="B329" s="26" t="s">
        <v>206</v>
      </c>
      <c r="C329" s="26" t="s">
        <v>156</v>
      </c>
      <c r="D329" s="26">
        <v>35</v>
      </c>
      <c r="E329" s="26">
        <v>8</v>
      </c>
      <c r="F329" s="221">
        <v>90.98</v>
      </c>
      <c r="G329" s="201">
        <f t="shared" si="10"/>
        <v>96.44</v>
      </c>
      <c r="H329" s="257">
        <f t="shared" si="11"/>
        <v>110.62</v>
      </c>
    </row>
    <row r="330" spans="1:8" ht="11.25" customHeight="1" x14ac:dyDescent="0.25">
      <c r="A330" s="125">
        <v>520459</v>
      </c>
      <c r="B330" s="26" t="s">
        <v>207</v>
      </c>
      <c r="C330" s="26" t="s">
        <v>153</v>
      </c>
      <c r="D330" s="26">
        <v>35</v>
      </c>
      <c r="E330" s="26">
        <v>8</v>
      </c>
      <c r="F330" s="221">
        <v>90.98</v>
      </c>
      <c r="G330" s="201">
        <f t="shared" si="10"/>
        <v>96.44</v>
      </c>
      <c r="H330" s="257">
        <f t="shared" si="11"/>
        <v>110.62</v>
      </c>
    </row>
    <row r="331" spans="1:8" ht="21.9" customHeight="1" x14ac:dyDescent="0.25">
      <c r="A331" s="429" t="s">
        <v>365</v>
      </c>
      <c r="B331" s="430"/>
      <c r="C331" s="430"/>
      <c r="D331" s="430"/>
      <c r="E331" s="430"/>
      <c r="F331" s="430"/>
      <c r="G331" s="430"/>
      <c r="H331" s="431"/>
    </row>
    <row r="332" spans="1:8" ht="102.75" customHeight="1" x14ac:dyDescent="0.25">
      <c r="A332" s="432">
        <f>ROUND(F332*1.06,2)</f>
        <v>0</v>
      </c>
      <c r="B332" s="433"/>
      <c r="C332" s="433"/>
      <c r="D332" s="433"/>
      <c r="E332" s="433"/>
      <c r="F332" s="433"/>
      <c r="G332" s="433"/>
      <c r="H332" s="433"/>
    </row>
    <row r="333" spans="1:8" ht="13.2" customHeight="1" x14ac:dyDescent="0.25">
      <c r="A333" s="385" t="s">
        <v>363</v>
      </c>
      <c r="B333" s="386"/>
      <c r="C333" s="386"/>
      <c r="D333" s="386"/>
      <c r="E333" s="386"/>
      <c r="F333" s="386"/>
      <c r="G333" s="386"/>
      <c r="H333" s="386"/>
    </row>
    <row r="334" spans="1:8" ht="20.399999999999999" x14ac:dyDescent="0.25">
      <c r="A334" s="81" t="s">
        <v>71</v>
      </c>
      <c r="B334" s="82" t="s">
        <v>1053</v>
      </c>
      <c r="C334" s="82" t="s">
        <v>72</v>
      </c>
      <c r="D334" s="82" t="s">
        <v>73</v>
      </c>
      <c r="E334" s="82" t="s">
        <v>74</v>
      </c>
      <c r="F334" s="220" t="s">
        <v>1138</v>
      </c>
      <c r="G334" s="159" t="s">
        <v>1177</v>
      </c>
      <c r="H334" s="159" t="s">
        <v>1186</v>
      </c>
    </row>
    <row r="335" spans="1:8" x14ac:dyDescent="0.25">
      <c r="A335" s="125">
        <v>520014</v>
      </c>
      <c r="B335" s="84" t="s">
        <v>208</v>
      </c>
      <c r="C335" s="84" t="s">
        <v>168</v>
      </c>
      <c r="D335" s="84">
        <v>33</v>
      </c>
      <c r="E335" s="84">
        <v>8</v>
      </c>
      <c r="F335" s="221">
        <v>40.11</v>
      </c>
      <c r="G335" s="201">
        <f t="shared" si="10"/>
        <v>42.52</v>
      </c>
      <c r="H335" s="258">
        <f t="shared" si="11"/>
        <v>48.77</v>
      </c>
    </row>
    <row r="336" spans="1:8" x14ac:dyDescent="0.25">
      <c r="A336" s="125">
        <v>520015</v>
      </c>
      <c r="B336" s="84" t="s">
        <v>208</v>
      </c>
      <c r="C336" s="84" t="s">
        <v>156</v>
      </c>
      <c r="D336" s="84">
        <v>33</v>
      </c>
      <c r="E336" s="84">
        <v>8</v>
      </c>
      <c r="F336" s="221">
        <v>40.11</v>
      </c>
      <c r="G336" s="201">
        <f t="shared" si="10"/>
        <v>42.52</v>
      </c>
      <c r="H336" s="258">
        <f t="shared" si="11"/>
        <v>48.77</v>
      </c>
    </row>
    <row r="337" spans="1:8" x14ac:dyDescent="0.25">
      <c r="A337" s="125">
        <v>520017</v>
      </c>
      <c r="B337" s="84" t="s">
        <v>208</v>
      </c>
      <c r="C337" s="84" t="s">
        <v>166</v>
      </c>
      <c r="D337" s="84">
        <v>33</v>
      </c>
      <c r="E337" s="84">
        <v>8</v>
      </c>
      <c r="F337" s="221">
        <v>40.11</v>
      </c>
      <c r="G337" s="201">
        <f t="shared" si="10"/>
        <v>42.52</v>
      </c>
      <c r="H337" s="258">
        <f t="shared" si="11"/>
        <v>48.77</v>
      </c>
    </row>
    <row r="338" spans="1:8" x14ac:dyDescent="0.25">
      <c r="A338" s="125">
        <v>520018</v>
      </c>
      <c r="B338" s="84" t="s">
        <v>208</v>
      </c>
      <c r="C338" s="84" t="s">
        <v>153</v>
      </c>
      <c r="D338" s="84">
        <v>33</v>
      </c>
      <c r="E338" s="84">
        <v>8</v>
      </c>
      <c r="F338" s="221">
        <v>40.11</v>
      </c>
      <c r="G338" s="201">
        <f t="shared" si="10"/>
        <v>42.52</v>
      </c>
      <c r="H338" s="258">
        <f t="shared" si="11"/>
        <v>48.77</v>
      </c>
    </row>
    <row r="339" spans="1:8" x14ac:dyDescent="0.25">
      <c r="A339" s="125" t="s">
        <v>443</v>
      </c>
      <c r="B339" s="27" t="s">
        <v>209</v>
      </c>
      <c r="C339" s="27" t="s">
        <v>156</v>
      </c>
      <c r="D339" s="27">
        <v>30</v>
      </c>
      <c r="E339" s="27">
        <v>8</v>
      </c>
      <c r="F339" s="221">
        <v>50.18</v>
      </c>
      <c r="G339" s="201">
        <f t="shared" si="10"/>
        <v>53.19</v>
      </c>
      <c r="H339" s="258">
        <f t="shared" si="11"/>
        <v>61.01</v>
      </c>
    </row>
    <row r="340" spans="1:8" x14ac:dyDescent="0.25">
      <c r="A340" s="125">
        <v>520048</v>
      </c>
      <c r="B340" s="27" t="s">
        <v>210</v>
      </c>
      <c r="C340" s="27" t="s">
        <v>168</v>
      </c>
      <c r="D340" s="27">
        <v>30</v>
      </c>
      <c r="E340" s="27">
        <v>8</v>
      </c>
      <c r="F340" s="221">
        <v>48.86</v>
      </c>
      <c r="G340" s="201">
        <f t="shared" si="10"/>
        <v>51.79</v>
      </c>
      <c r="H340" s="258">
        <f t="shared" si="11"/>
        <v>59.4</v>
      </c>
    </row>
    <row r="341" spans="1:8" x14ac:dyDescent="0.25">
      <c r="A341" s="125">
        <v>520051</v>
      </c>
      <c r="B341" s="27" t="s">
        <v>210</v>
      </c>
      <c r="C341" s="27" t="s">
        <v>156</v>
      </c>
      <c r="D341" s="27">
        <v>30</v>
      </c>
      <c r="E341" s="27">
        <v>8</v>
      </c>
      <c r="F341" s="221">
        <v>48.86</v>
      </c>
      <c r="G341" s="201">
        <f t="shared" si="10"/>
        <v>51.79</v>
      </c>
      <c r="H341" s="258">
        <f t="shared" si="11"/>
        <v>59.4</v>
      </c>
    </row>
    <row r="342" spans="1:8" x14ac:dyDescent="0.25">
      <c r="A342" s="125">
        <v>520057</v>
      </c>
      <c r="B342" s="27" t="s">
        <v>210</v>
      </c>
      <c r="C342" s="27" t="s">
        <v>153</v>
      </c>
      <c r="D342" s="27">
        <v>30</v>
      </c>
      <c r="E342" s="27">
        <v>8</v>
      </c>
      <c r="F342" s="221">
        <v>48.86</v>
      </c>
      <c r="G342" s="201">
        <f t="shared" si="10"/>
        <v>51.79</v>
      </c>
      <c r="H342" s="258">
        <f t="shared" si="11"/>
        <v>59.4</v>
      </c>
    </row>
    <row r="343" spans="1:8" ht="20.399999999999999" x14ac:dyDescent="0.25">
      <c r="A343" s="125">
        <v>520085</v>
      </c>
      <c r="B343" s="27" t="s">
        <v>211</v>
      </c>
      <c r="C343" s="27" t="s">
        <v>156</v>
      </c>
      <c r="D343" s="27">
        <v>33</v>
      </c>
      <c r="E343" s="27">
        <v>8</v>
      </c>
      <c r="F343" s="221">
        <v>69.510000000000005</v>
      </c>
      <c r="G343" s="201">
        <f t="shared" si="10"/>
        <v>73.680000000000007</v>
      </c>
      <c r="H343" s="258">
        <f t="shared" si="11"/>
        <v>84.51</v>
      </c>
    </row>
    <row r="344" spans="1:8" ht="20.399999999999999" x14ac:dyDescent="0.25">
      <c r="A344" s="125">
        <v>520089</v>
      </c>
      <c r="B344" s="27" t="s">
        <v>211</v>
      </c>
      <c r="C344" s="27" t="s">
        <v>153</v>
      </c>
      <c r="D344" s="27">
        <v>33</v>
      </c>
      <c r="E344" s="27">
        <v>8</v>
      </c>
      <c r="F344" s="221">
        <v>69.510000000000005</v>
      </c>
      <c r="G344" s="201">
        <f t="shared" si="10"/>
        <v>73.680000000000007</v>
      </c>
      <c r="H344" s="258">
        <f t="shared" si="11"/>
        <v>84.51</v>
      </c>
    </row>
    <row r="345" spans="1:8" ht="20.399999999999999" x14ac:dyDescent="0.25">
      <c r="A345" s="125" t="s">
        <v>1024</v>
      </c>
      <c r="B345" s="27" t="s">
        <v>1025</v>
      </c>
      <c r="C345" s="27" t="s">
        <v>212</v>
      </c>
      <c r="D345" s="27">
        <v>33</v>
      </c>
      <c r="E345" s="27">
        <v>1</v>
      </c>
      <c r="F345" s="221">
        <v>432.5</v>
      </c>
      <c r="G345" s="201">
        <f t="shared" si="10"/>
        <v>458.45</v>
      </c>
      <c r="H345" s="258">
        <f t="shared" si="11"/>
        <v>525.84</v>
      </c>
    </row>
    <row r="346" spans="1:8" ht="21.9" customHeight="1" x14ac:dyDescent="0.25">
      <c r="A346" s="413" t="s">
        <v>378</v>
      </c>
      <c r="B346" s="414"/>
      <c r="C346" s="414"/>
      <c r="D346" s="414"/>
      <c r="E346" s="414"/>
      <c r="F346" s="414"/>
      <c r="G346" s="414"/>
      <c r="H346" s="414"/>
    </row>
    <row r="347" spans="1:8" ht="75.75" customHeight="1" x14ac:dyDescent="0.25">
      <c r="A347" s="420">
        <f>ROUND(F347*1.06,2)</f>
        <v>0</v>
      </c>
      <c r="B347" s="421"/>
      <c r="C347" s="421"/>
      <c r="D347" s="421"/>
      <c r="E347" s="421"/>
      <c r="F347" s="421"/>
      <c r="G347" s="421"/>
      <c r="H347" s="421"/>
    </row>
    <row r="348" spans="1:8" ht="13.2" customHeight="1" x14ac:dyDescent="0.25">
      <c r="A348" s="385" t="s">
        <v>363</v>
      </c>
      <c r="B348" s="386"/>
      <c r="C348" s="386"/>
      <c r="D348" s="386"/>
      <c r="E348" s="386"/>
      <c r="F348" s="386"/>
      <c r="G348" s="386"/>
      <c r="H348" s="386"/>
    </row>
    <row r="349" spans="1:8" ht="20.399999999999999" x14ac:dyDescent="0.25">
      <c r="A349" s="81" t="s">
        <v>71</v>
      </c>
      <c r="B349" s="82" t="s">
        <v>1054</v>
      </c>
      <c r="C349" s="82" t="s">
        <v>72</v>
      </c>
      <c r="D349" s="82" t="s">
        <v>73</v>
      </c>
      <c r="E349" s="82" t="s">
        <v>74</v>
      </c>
      <c r="F349" s="220" t="s">
        <v>1138</v>
      </c>
      <c r="G349" s="159" t="s">
        <v>1177</v>
      </c>
      <c r="H349" s="159" t="s">
        <v>1186</v>
      </c>
    </row>
    <row r="350" spans="1:8" ht="27" customHeight="1" x14ac:dyDescent="0.25">
      <c r="A350" s="125">
        <v>520546</v>
      </c>
      <c r="B350" s="84" t="s">
        <v>213</v>
      </c>
      <c r="C350" s="84" t="s">
        <v>214</v>
      </c>
      <c r="D350" s="84">
        <v>35</v>
      </c>
      <c r="E350" s="84">
        <v>20</v>
      </c>
      <c r="F350" s="221">
        <v>22.74</v>
      </c>
      <c r="G350" s="201">
        <f t="shared" si="10"/>
        <v>24.1</v>
      </c>
      <c r="H350" s="258">
        <f t="shared" si="11"/>
        <v>27.64</v>
      </c>
    </row>
    <row r="351" spans="1:8" ht="27" customHeight="1" x14ac:dyDescent="0.25">
      <c r="A351" s="125">
        <v>520125</v>
      </c>
      <c r="B351" s="84" t="s">
        <v>216</v>
      </c>
      <c r="C351" s="84" t="s">
        <v>214</v>
      </c>
      <c r="D351" s="84">
        <v>35</v>
      </c>
      <c r="E351" s="84">
        <v>20</v>
      </c>
      <c r="F351" s="221">
        <v>29.38</v>
      </c>
      <c r="G351" s="201">
        <f t="shared" si="10"/>
        <v>31.14</v>
      </c>
      <c r="H351" s="258">
        <f t="shared" si="11"/>
        <v>35.72</v>
      </c>
    </row>
    <row r="352" spans="1:8" ht="27" customHeight="1" x14ac:dyDescent="0.25">
      <c r="A352" s="125" t="s">
        <v>444</v>
      </c>
      <c r="B352" s="84" t="s">
        <v>218</v>
      </c>
      <c r="C352" s="84" t="s">
        <v>175</v>
      </c>
      <c r="D352" s="84">
        <v>35</v>
      </c>
      <c r="E352" s="84">
        <v>5</v>
      </c>
      <c r="F352" s="221">
        <v>37.58</v>
      </c>
      <c r="G352" s="201">
        <f t="shared" si="10"/>
        <v>39.83</v>
      </c>
      <c r="H352" s="258">
        <f t="shared" si="11"/>
        <v>45.69</v>
      </c>
    </row>
    <row r="353" spans="1:8" ht="27" customHeight="1" x14ac:dyDescent="0.25">
      <c r="A353" s="125">
        <v>520144</v>
      </c>
      <c r="B353" s="84" t="s">
        <v>218</v>
      </c>
      <c r="C353" s="84" t="s">
        <v>212</v>
      </c>
      <c r="D353" s="84">
        <v>35</v>
      </c>
      <c r="E353" s="84">
        <v>5</v>
      </c>
      <c r="F353" s="221">
        <v>37.58</v>
      </c>
      <c r="G353" s="201">
        <f t="shared" si="10"/>
        <v>39.83</v>
      </c>
      <c r="H353" s="258">
        <f t="shared" si="11"/>
        <v>45.69</v>
      </c>
    </row>
    <row r="354" spans="1:8" ht="27" customHeight="1" x14ac:dyDescent="0.25">
      <c r="A354" s="125">
        <v>520147</v>
      </c>
      <c r="B354" s="84" t="s">
        <v>218</v>
      </c>
      <c r="C354" s="84" t="s">
        <v>217</v>
      </c>
      <c r="D354" s="84">
        <v>35</v>
      </c>
      <c r="E354" s="84">
        <v>5</v>
      </c>
      <c r="F354" s="221">
        <v>37.58</v>
      </c>
      <c r="G354" s="201">
        <f t="shared" si="10"/>
        <v>39.83</v>
      </c>
      <c r="H354" s="258">
        <f t="shared" si="11"/>
        <v>45.69</v>
      </c>
    </row>
    <row r="355" spans="1:8" ht="27" customHeight="1" x14ac:dyDescent="0.25">
      <c r="A355" s="125">
        <v>520149</v>
      </c>
      <c r="B355" s="84" t="s">
        <v>218</v>
      </c>
      <c r="C355" s="84" t="s">
        <v>214</v>
      </c>
      <c r="D355" s="84">
        <v>35</v>
      </c>
      <c r="E355" s="84">
        <v>5</v>
      </c>
      <c r="F355" s="221">
        <v>37.58</v>
      </c>
      <c r="G355" s="201">
        <f t="shared" si="10"/>
        <v>39.83</v>
      </c>
      <c r="H355" s="258">
        <f t="shared" si="11"/>
        <v>45.69</v>
      </c>
    </row>
    <row r="356" spans="1:8" ht="27" customHeight="1" x14ac:dyDescent="0.25">
      <c r="A356" s="125">
        <v>520154</v>
      </c>
      <c r="B356" s="84" t="s">
        <v>218</v>
      </c>
      <c r="C356" s="84" t="s">
        <v>215</v>
      </c>
      <c r="D356" s="84">
        <v>35</v>
      </c>
      <c r="E356" s="84">
        <v>5</v>
      </c>
      <c r="F356" s="221">
        <v>37.58</v>
      </c>
      <c r="G356" s="201">
        <f t="shared" si="10"/>
        <v>39.83</v>
      </c>
      <c r="H356" s="258">
        <f t="shared" si="11"/>
        <v>45.69</v>
      </c>
    </row>
    <row r="357" spans="1:8" ht="27" customHeight="1" x14ac:dyDescent="0.25">
      <c r="A357" s="125">
        <v>520172</v>
      </c>
      <c r="B357" s="27" t="s">
        <v>219</v>
      </c>
      <c r="C357" s="27" t="s">
        <v>214</v>
      </c>
      <c r="D357" s="27">
        <v>35</v>
      </c>
      <c r="E357" s="27">
        <v>5</v>
      </c>
      <c r="F357" s="221">
        <v>50.51</v>
      </c>
      <c r="G357" s="201">
        <f t="shared" si="10"/>
        <v>53.54</v>
      </c>
      <c r="H357" s="258">
        <f t="shared" si="11"/>
        <v>61.41</v>
      </c>
    </row>
    <row r="358" spans="1:8" ht="27" customHeight="1" x14ac:dyDescent="0.25">
      <c r="A358" s="125">
        <v>520191</v>
      </c>
      <c r="B358" s="27" t="s">
        <v>220</v>
      </c>
      <c r="C358" s="27" t="s">
        <v>212</v>
      </c>
      <c r="D358" s="27">
        <v>35</v>
      </c>
      <c r="E358" s="27">
        <v>5</v>
      </c>
      <c r="F358" s="221">
        <v>63.99</v>
      </c>
      <c r="G358" s="201">
        <f t="shared" si="10"/>
        <v>67.83</v>
      </c>
      <c r="H358" s="258">
        <f t="shared" si="11"/>
        <v>77.8</v>
      </c>
    </row>
    <row r="359" spans="1:8" ht="27" customHeight="1" x14ac:dyDescent="0.25">
      <c r="A359" s="125">
        <v>520194</v>
      </c>
      <c r="B359" s="27" t="s">
        <v>220</v>
      </c>
      <c r="C359" s="27" t="s">
        <v>214</v>
      </c>
      <c r="D359" s="27">
        <v>35</v>
      </c>
      <c r="E359" s="27">
        <v>5</v>
      </c>
      <c r="F359" s="221">
        <v>63.99</v>
      </c>
      <c r="G359" s="201">
        <f t="shared" si="10"/>
        <v>67.83</v>
      </c>
      <c r="H359" s="258">
        <f t="shared" si="11"/>
        <v>77.8</v>
      </c>
    </row>
    <row r="360" spans="1:8" ht="27" customHeight="1" x14ac:dyDescent="0.25">
      <c r="A360" s="127">
        <v>520214</v>
      </c>
      <c r="B360" s="128" t="s">
        <v>221</v>
      </c>
      <c r="C360" s="128" t="s">
        <v>212</v>
      </c>
      <c r="D360" s="128">
        <v>35</v>
      </c>
      <c r="E360" s="128">
        <v>5</v>
      </c>
      <c r="F360" s="221">
        <v>97.7</v>
      </c>
      <c r="G360" s="201">
        <f t="shared" si="10"/>
        <v>103.56</v>
      </c>
      <c r="H360" s="258">
        <f t="shared" si="11"/>
        <v>118.78</v>
      </c>
    </row>
    <row r="361" spans="1:8" ht="28.2" customHeight="1" x14ac:dyDescent="0.25">
      <c r="A361" s="389" t="s">
        <v>367</v>
      </c>
      <c r="B361" s="390"/>
      <c r="C361" s="390"/>
      <c r="D361" s="390"/>
      <c r="E361" s="390"/>
      <c r="F361" s="390"/>
      <c r="G361" s="390"/>
      <c r="H361" s="390"/>
    </row>
    <row r="362" spans="1:8" ht="60" customHeight="1" x14ac:dyDescent="0.25">
      <c r="A362" s="420">
        <f>ROUND(F362*1.06,2)</f>
        <v>0</v>
      </c>
      <c r="B362" s="421"/>
      <c r="C362" s="421"/>
      <c r="D362" s="421"/>
      <c r="E362" s="421"/>
      <c r="F362" s="421"/>
      <c r="G362" s="421"/>
      <c r="H362" s="421"/>
    </row>
    <row r="363" spans="1:8" ht="13.2" customHeight="1" x14ac:dyDescent="0.25">
      <c r="A363" s="422" t="s">
        <v>363</v>
      </c>
      <c r="B363" s="423"/>
      <c r="C363" s="423"/>
      <c r="D363" s="423"/>
      <c r="E363" s="423"/>
      <c r="F363" s="423"/>
      <c r="G363" s="423"/>
      <c r="H363" s="423"/>
    </row>
    <row r="364" spans="1:8" ht="20.399999999999999" x14ac:dyDescent="0.25">
      <c r="A364" s="81" t="s">
        <v>71</v>
      </c>
      <c r="B364" s="82" t="s">
        <v>1055</v>
      </c>
      <c r="C364" s="82" t="s">
        <v>72</v>
      </c>
      <c r="D364" s="395" t="s">
        <v>74</v>
      </c>
      <c r="E364" s="396"/>
      <c r="F364" s="220" t="s">
        <v>1138</v>
      </c>
      <c r="G364" s="159" t="s">
        <v>1177</v>
      </c>
      <c r="H364" s="159" t="s">
        <v>1186</v>
      </c>
    </row>
    <row r="365" spans="1:8" ht="14.4" customHeight="1" x14ac:dyDescent="0.2">
      <c r="A365" s="177" t="s">
        <v>412</v>
      </c>
      <c r="B365" s="26" t="s">
        <v>350</v>
      </c>
      <c r="C365" s="26" t="s">
        <v>445</v>
      </c>
      <c r="D365" s="419">
        <v>30</v>
      </c>
      <c r="E365" s="419"/>
      <c r="F365" s="221">
        <v>26.9</v>
      </c>
      <c r="G365" s="201">
        <f t="shared" si="10"/>
        <v>28.51</v>
      </c>
      <c r="H365" s="258">
        <f t="shared" si="11"/>
        <v>32.700000000000003</v>
      </c>
    </row>
    <row r="366" spans="1:8" ht="14.4" customHeight="1" x14ac:dyDescent="0.25">
      <c r="A366" s="125" t="s">
        <v>579</v>
      </c>
      <c r="B366" s="26" t="s">
        <v>113</v>
      </c>
      <c r="C366" s="26" t="s">
        <v>580</v>
      </c>
      <c r="D366" s="419">
        <v>16</v>
      </c>
      <c r="E366" s="419"/>
      <c r="F366" s="221">
        <v>32.43</v>
      </c>
      <c r="G366" s="201">
        <f t="shared" si="10"/>
        <v>34.380000000000003</v>
      </c>
      <c r="H366" s="258">
        <f t="shared" si="11"/>
        <v>39.43</v>
      </c>
    </row>
    <row r="367" spans="1:8" ht="29.4" customHeight="1" x14ac:dyDescent="0.25">
      <c r="A367" s="424" t="s">
        <v>368</v>
      </c>
      <c r="B367" s="425"/>
      <c r="C367" s="425"/>
      <c r="D367" s="425"/>
      <c r="E367" s="425"/>
      <c r="F367" s="425"/>
      <c r="G367" s="425"/>
      <c r="H367" s="425"/>
    </row>
    <row r="368" spans="1:8" ht="72.75" customHeight="1" x14ac:dyDescent="0.25">
      <c r="A368" s="420">
        <f>ROUND(F368*1.06,2)</f>
        <v>0</v>
      </c>
      <c r="B368" s="421"/>
      <c r="C368" s="421"/>
      <c r="D368" s="421"/>
      <c r="E368" s="421"/>
      <c r="F368" s="421"/>
      <c r="G368" s="421"/>
      <c r="H368" s="421"/>
    </row>
    <row r="369" spans="1:8" ht="13.2" customHeight="1" x14ac:dyDescent="0.25">
      <c r="A369" s="422" t="s">
        <v>363</v>
      </c>
      <c r="B369" s="423"/>
      <c r="C369" s="423"/>
      <c r="D369" s="423"/>
      <c r="E369" s="423"/>
      <c r="F369" s="423"/>
      <c r="G369" s="423"/>
      <c r="H369" s="423"/>
    </row>
    <row r="370" spans="1:8" ht="20.399999999999999" x14ac:dyDescent="0.25">
      <c r="A370" s="81" t="s">
        <v>71</v>
      </c>
      <c r="B370" s="82" t="s">
        <v>1056</v>
      </c>
      <c r="C370" s="82" t="s">
        <v>72</v>
      </c>
      <c r="D370" s="395" t="s">
        <v>74</v>
      </c>
      <c r="E370" s="396"/>
      <c r="F370" s="220" t="s">
        <v>1138</v>
      </c>
      <c r="G370" s="159" t="s">
        <v>1177</v>
      </c>
      <c r="H370" s="159" t="s">
        <v>1186</v>
      </c>
    </row>
    <row r="371" spans="1:8" x14ac:dyDescent="0.25">
      <c r="A371" s="125">
        <v>540252</v>
      </c>
      <c r="B371" s="84" t="s">
        <v>114</v>
      </c>
      <c r="C371" s="84" t="s">
        <v>349</v>
      </c>
      <c r="D371" s="406">
        <v>16</v>
      </c>
      <c r="E371" s="407"/>
      <c r="F371" s="221">
        <v>37.53</v>
      </c>
      <c r="G371" s="201">
        <f t="shared" si="10"/>
        <v>39.78</v>
      </c>
      <c r="H371" s="257">
        <f t="shared" si="11"/>
        <v>45.63</v>
      </c>
    </row>
    <row r="372" spans="1:8" ht="21.9" customHeight="1" x14ac:dyDescent="0.25">
      <c r="A372" s="424" t="s">
        <v>369</v>
      </c>
      <c r="B372" s="425"/>
      <c r="C372" s="425"/>
      <c r="D372" s="425"/>
      <c r="E372" s="425"/>
      <c r="F372" s="425"/>
      <c r="G372" s="425"/>
      <c r="H372" s="425"/>
    </row>
    <row r="373" spans="1:8" ht="72.75" customHeight="1" x14ac:dyDescent="0.25">
      <c r="A373" s="420">
        <f>ROUND(F373*1.06,2)</f>
        <v>0</v>
      </c>
      <c r="B373" s="421"/>
      <c r="C373" s="421"/>
      <c r="D373" s="421"/>
      <c r="E373" s="421"/>
      <c r="F373" s="421"/>
      <c r="G373" s="421"/>
      <c r="H373" s="421"/>
    </row>
    <row r="374" spans="1:8" ht="13.2" customHeight="1" x14ac:dyDescent="0.25">
      <c r="A374" s="422" t="s">
        <v>364</v>
      </c>
      <c r="B374" s="423"/>
      <c r="C374" s="423"/>
      <c r="D374" s="423"/>
      <c r="E374" s="423"/>
      <c r="F374" s="423"/>
      <c r="G374" s="423"/>
      <c r="H374" s="423"/>
    </row>
    <row r="375" spans="1:8" ht="20.399999999999999" x14ac:dyDescent="0.25">
      <c r="A375" s="81" t="s">
        <v>71</v>
      </c>
      <c r="B375" s="82" t="s">
        <v>1057</v>
      </c>
      <c r="C375" s="82" t="s">
        <v>72</v>
      </c>
      <c r="D375" s="395" t="s">
        <v>74</v>
      </c>
      <c r="E375" s="396"/>
      <c r="F375" s="220" t="s">
        <v>1138</v>
      </c>
      <c r="G375" s="159" t="s">
        <v>1177</v>
      </c>
      <c r="H375" s="159" t="s">
        <v>1186</v>
      </c>
    </row>
    <row r="376" spans="1:8" ht="11.25" customHeight="1" x14ac:dyDescent="0.25">
      <c r="A376" s="125">
        <v>540314</v>
      </c>
      <c r="B376" s="27" t="s">
        <v>115</v>
      </c>
      <c r="C376" s="27" t="s">
        <v>348</v>
      </c>
      <c r="D376" s="426">
        <v>54</v>
      </c>
      <c r="E376" s="427"/>
      <c r="F376" s="221">
        <v>18.77</v>
      </c>
      <c r="G376" s="201">
        <f t="shared" si="10"/>
        <v>19.899999999999999</v>
      </c>
      <c r="H376" s="257">
        <f t="shared" si="11"/>
        <v>22.83</v>
      </c>
    </row>
    <row r="377" spans="1:8" ht="21.9" customHeight="1" x14ac:dyDescent="0.25">
      <c r="A377" s="413" t="s">
        <v>379</v>
      </c>
      <c r="B377" s="414"/>
      <c r="C377" s="414"/>
      <c r="D377" s="414"/>
      <c r="E377" s="414"/>
      <c r="F377" s="414"/>
      <c r="G377" s="414"/>
      <c r="H377" s="414"/>
    </row>
    <row r="378" spans="1:8" ht="78" customHeight="1" x14ac:dyDescent="0.25">
      <c r="A378" s="428">
        <f>ROUND(F378*1.06,2)</f>
        <v>0</v>
      </c>
      <c r="B378" s="428"/>
      <c r="C378" s="428"/>
      <c r="D378" s="428"/>
      <c r="E378" s="428"/>
      <c r="F378" s="428"/>
      <c r="G378" s="428"/>
      <c r="H378" s="428"/>
    </row>
    <row r="379" spans="1:8" ht="13.2" customHeight="1" x14ac:dyDescent="0.25">
      <c r="A379" s="422" t="s">
        <v>362</v>
      </c>
      <c r="B379" s="423"/>
      <c r="C379" s="423"/>
      <c r="D379" s="423"/>
      <c r="E379" s="423"/>
      <c r="F379" s="423"/>
      <c r="G379" s="423"/>
      <c r="H379" s="423"/>
    </row>
    <row r="380" spans="1:8" ht="20.399999999999999" x14ac:dyDescent="0.25">
      <c r="A380" s="81" t="s">
        <v>71</v>
      </c>
      <c r="B380" s="82" t="s">
        <v>1058</v>
      </c>
      <c r="C380" s="82" t="s">
        <v>72</v>
      </c>
      <c r="D380" s="82" t="s">
        <v>73</v>
      </c>
      <c r="E380" s="82" t="s">
        <v>74</v>
      </c>
      <c r="F380" s="220" t="s">
        <v>1138</v>
      </c>
      <c r="G380" s="159" t="s">
        <v>1177</v>
      </c>
      <c r="H380" s="159" t="s">
        <v>1186</v>
      </c>
    </row>
    <row r="381" spans="1:8" x14ac:dyDescent="0.25">
      <c r="A381" s="125">
        <v>550738</v>
      </c>
      <c r="B381" s="26" t="s">
        <v>222</v>
      </c>
      <c r="C381" s="26" t="s">
        <v>122</v>
      </c>
      <c r="D381" s="26">
        <v>40</v>
      </c>
      <c r="E381" s="26">
        <v>50</v>
      </c>
      <c r="F381" s="221">
        <v>3.84</v>
      </c>
      <c r="G381" s="201">
        <f t="shared" si="10"/>
        <v>4.07</v>
      </c>
      <c r="H381" s="257">
        <f t="shared" si="11"/>
        <v>4.67</v>
      </c>
    </row>
    <row r="382" spans="1:8" x14ac:dyDescent="0.25">
      <c r="A382" s="125" t="s">
        <v>587</v>
      </c>
      <c r="B382" s="26" t="s">
        <v>588</v>
      </c>
      <c r="C382" s="26" t="s">
        <v>346</v>
      </c>
      <c r="D382" s="26">
        <v>40</v>
      </c>
      <c r="E382" s="27">
        <v>50</v>
      </c>
      <c r="F382" s="221">
        <v>3.84</v>
      </c>
      <c r="G382" s="201">
        <f t="shared" si="10"/>
        <v>4.07</v>
      </c>
      <c r="H382" s="257">
        <f t="shared" si="11"/>
        <v>4.67</v>
      </c>
    </row>
    <row r="383" spans="1:8" x14ac:dyDescent="0.25">
      <c r="A383" s="125" t="s">
        <v>581</v>
      </c>
      <c r="B383" s="26" t="s">
        <v>450</v>
      </c>
      <c r="C383" s="26" t="s">
        <v>582</v>
      </c>
      <c r="D383" s="26">
        <v>40</v>
      </c>
      <c r="E383" s="27">
        <v>50</v>
      </c>
      <c r="F383" s="221">
        <v>3.84</v>
      </c>
      <c r="G383" s="201">
        <f t="shared" si="10"/>
        <v>4.07</v>
      </c>
      <c r="H383" s="257">
        <f t="shared" si="11"/>
        <v>4.67</v>
      </c>
    </row>
    <row r="384" spans="1:8" x14ac:dyDescent="0.25">
      <c r="A384" s="125">
        <v>550057</v>
      </c>
      <c r="B384" s="26" t="s">
        <v>223</v>
      </c>
      <c r="C384" s="26" t="s">
        <v>119</v>
      </c>
      <c r="D384" s="26">
        <v>40</v>
      </c>
      <c r="E384" s="26">
        <v>30</v>
      </c>
      <c r="F384" s="221">
        <v>3.84</v>
      </c>
      <c r="G384" s="201">
        <f t="shared" si="10"/>
        <v>4.07</v>
      </c>
      <c r="H384" s="257">
        <f t="shared" si="11"/>
        <v>4.67</v>
      </c>
    </row>
    <row r="385" spans="1:8" x14ac:dyDescent="0.25">
      <c r="A385" s="125">
        <v>550416</v>
      </c>
      <c r="B385" s="26" t="s">
        <v>347</v>
      </c>
      <c r="C385" s="26" t="s">
        <v>119</v>
      </c>
      <c r="D385" s="26">
        <v>40</v>
      </c>
      <c r="E385" s="26">
        <v>30</v>
      </c>
      <c r="F385" s="221">
        <v>3.84</v>
      </c>
      <c r="G385" s="201">
        <f t="shared" si="10"/>
        <v>4.07</v>
      </c>
      <c r="H385" s="257">
        <f t="shared" si="11"/>
        <v>4.67</v>
      </c>
    </row>
    <row r="386" spans="1:8" x14ac:dyDescent="0.25">
      <c r="A386" s="125">
        <v>550072</v>
      </c>
      <c r="B386" s="26" t="s">
        <v>224</v>
      </c>
      <c r="C386" s="26" t="s">
        <v>134</v>
      </c>
      <c r="D386" s="26">
        <v>40</v>
      </c>
      <c r="E386" s="26">
        <v>30</v>
      </c>
      <c r="F386" s="221">
        <v>4.08</v>
      </c>
      <c r="G386" s="201">
        <f t="shared" si="10"/>
        <v>4.32</v>
      </c>
      <c r="H386" s="257">
        <f t="shared" si="11"/>
        <v>4.96</v>
      </c>
    </row>
    <row r="387" spans="1:8" x14ac:dyDescent="0.25">
      <c r="A387" s="125">
        <v>550075</v>
      </c>
      <c r="B387" s="26" t="s">
        <v>224</v>
      </c>
      <c r="C387" s="26" t="s">
        <v>120</v>
      </c>
      <c r="D387" s="26">
        <v>40</v>
      </c>
      <c r="E387" s="26">
        <v>30</v>
      </c>
      <c r="F387" s="221">
        <v>4.08</v>
      </c>
      <c r="G387" s="201">
        <f t="shared" si="10"/>
        <v>4.32</v>
      </c>
      <c r="H387" s="257">
        <f t="shared" si="11"/>
        <v>4.96</v>
      </c>
    </row>
    <row r="388" spans="1:8" x14ac:dyDescent="0.25">
      <c r="A388" s="125">
        <v>550077</v>
      </c>
      <c r="B388" s="26" t="s">
        <v>224</v>
      </c>
      <c r="C388" s="26" t="s">
        <v>122</v>
      </c>
      <c r="D388" s="26">
        <v>40</v>
      </c>
      <c r="E388" s="26">
        <v>30</v>
      </c>
      <c r="F388" s="221">
        <v>4.08</v>
      </c>
      <c r="G388" s="201">
        <f t="shared" si="10"/>
        <v>4.32</v>
      </c>
      <c r="H388" s="257">
        <f t="shared" si="11"/>
        <v>4.96</v>
      </c>
    </row>
    <row r="389" spans="1:8" x14ac:dyDescent="0.25">
      <c r="A389" s="125" t="s">
        <v>583</v>
      </c>
      <c r="B389" s="26" t="s">
        <v>224</v>
      </c>
      <c r="C389" s="26" t="s">
        <v>582</v>
      </c>
      <c r="D389" s="26">
        <v>40</v>
      </c>
      <c r="E389" s="26">
        <v>30</v>
      </c>
      <c r="F389" s="221">
        <v>4.08</v>
      </c>
      <c r="G389" s="201">
        <f t="shared" si="10"/>
        <v>4.32</v>
      </c>
      <c r="H389" s="257">
        <f t="shared" si="11"/>
        <v>4.96</v>
      </c>
    </row>
    <row r="390" spans="1:8" x14ac:dyDescent="0.25">
      <c r="A390" s="125">
        <v>550080</v>
      </c>
      <c r="B390" s="26" t="s">
        <v>224</v>
      </c>
      <c r="C390" s="26" t="s">
        <v>119</v>
      </c>
      <c r="D390" s="26">
        <v>40</v>
      </c>
      <c r="E390" s="26">
        <v>30</v>
      </c>
      <c r="F390" s="221">
        <v>4.08</v>
      </c>
      <c r="G390" s="201">
        <f t="shared" si="10"/>
        <v>4.32</v>
      </c>
      <c r="H390" s="257">
        <f t="shared" si="11"/>
        <v>4.96</v>
      </c>
    </row>
    <row r="391" spans="1:8" x14ac:dyDescent="0.25">
      <c r="A391" s="125">
        <v>550555</v>
      </c>
      <c r="B391" s="26" t="s">
        <v>225</v>
      </c>
      <c r="C391" s="26" t="s">
        <v>120</v>
      </c>
      <c r="D391" s="26">
        <v>40</v>
      </c>
      <c r="E391" s="26">
        <v>20</v>
      </c>
      <c r="F391" s="221">
        <v>3.84</v>
      </c>
      <c r="G391" s="201">
        <f t="shared" ref="G391:G454" si="12">ROUND(F391*1.06,2)</f>
        <v>4.07</v>
      </c>
      <c r="H391" s="257">
        <f t="shared" ref="H391:H454" si="13">ROUND(G391*1.147,2)</f>
        <v>4.67</v>
      </c>
    </row>
    <row r="392" spans="1:8" x14ac:dyDescent="0.25">
      <c r="A392" s="125">
        <v>550127</v>
      </c>
      <c r="B392" s="26" t="s">
        <v>226</v>
      </c>
      <c r="C392" s="26" t="s">
        <v>120</v>
      </c>
      <c r="D392" s="26">
        <v>40</v>
      </c>
      <c r="E392" s="26">
        <v>20</v>
      </c>
      <c r="F392" s="221">
        <v>3.84</v>
      </c>
      <c r="G392" s="201">
        <f t="shared" si="12"/>
        <v>4.07</v>
      </c>
      <c r="H392" s="257">
        <f t="shared" si="13"/>
        <v>4.67</v>
      </c>
    </row>
    <row r="393" spans="1:8" x14ac:dyDescent="0.25">
      <c r="A393" s="125">
        <v>550716</v>
      </c>
      <c r="B393" s="26" t="s">
        <v>227</v>
      </c>
      <c r="C393" s="26" t="s">
        <v>122</v>
      </c>
      <c r="D393" s="26">
        <v>40</v>
      </c>
      <c r="E393" s="26">
        <v>20</v>
      </c>
      <c r="F393" s="221">
        <v>4.32</v>
      </c>
      <c r="G393" s="201">
        <f t="shared" si="12"/>
        <v>4.58</v>
      </c>
      <c r="H393" s="257">
        <f t="shared" si="13"/>
        <v>5.25</v>
      </c>
    </row>
    <row r="394" spans="1:8" x14ac:dyDescent="0.25">
      <c r="A394" s="125">
        <v>550140</v>
      </c>
      <c r="B394" s="26" t="s">
        <v>227</v>
      </c>
      <c r="C394" s="26" t="s">
        <v>119</v>
      </c>
      <c r="D394" s="26">
        <v>40</v>
      </c>
      <c r="E394" s="26">
        <v>20</v>
      </c>
      <c r="F394" s="221">
        <v>4.32</v>
      </c>
      <c r="G394" s="201">
        <f t="shared" si="12"/>
        <v>4.58</v>
      </c>
      <c r="H394" s="257">
        <f t="shared" si="13"/>
        <v>5.25</v>
      </c>
    </row>
    <row r="395" spans="1:8" x14ac:dyDescent="0.25">
      <c r="A395" s="125">
        <v>550148</v>
      </c>
      <c r="B395" s="26" t="s">
        <v>228</v>
      </c>
      <c r="C395" s="26" t="s">
        <v>134</v>
      </c>
      <c r="D395" s="26">
        <v>40</v>
      </c>
      <c r="E395" s="26">
        <v>20</v>
      </c>
      <c r="F395" s="221">
        <v>4.32</v>
      </c>
      <c r="G395" s="201">
        <f t="shared" si="12"/>
        <v>4.58</v>
      </c>
      <c r="H395" s="257">
        <f t="shared" si="13"/>
        <v>5.25</v>
      </c>
    </row>
    <row r="396" spans="1:8" x14ac:dyDescent="0.25">
      <c r="A396" s="125">
        <v>550155</v>
      </c>
      <c r="B396" s="26" t="s">
        <v>228</v>
      </c>
      <c r="C396" s="26" t="s">
        <v>120</v>
      </c>
      <c r="D396" s="26">
        <v>40</v>
      </c>
      <c r="E396" s="26">
        <v>20</v>
      </c>
      <c r="F396" s="221">
        <v>4.32</v>
      </c>
      <c r="G396" s="201">
        <f t="shared" si="12"/>
        <v>4.58</v>
      </c>
      <c r="H396" s="257">
        <f t="shared" si="13"/>
        <v>5.25</v>
      </c>
    </row>
    <row r="397" spans="1:8" x14ac:dyDescent="0.25">
      <c r="A397" s="125">
        <v>550159</v>
      </c>
      <c r="B397" s="26" t="s">
        <v>228</v>
      </c>
      <c r="C397" s="26" t="s">
        <v>122</v>
      </c>
      <c r="D397" s="26">
        <v>40</v>
      </c>
      <c r="E397" s="26">
        <v>20</v>
      </c>
      <c r="F397" s="221">
        <v>4.32</v>
      </c>
      <c r="G397" s="201">
        <f t="shared" si="12"/>
        <v>4.58</v>
      </c>
      <c r="H397" s="257">
        <f t="shared" si="13"/>
        <v>5.25</v>
      </c>
    </row>
    <row r="398" spans="1:8" x14ac:dyDescent="0.25">
      <c r="A398" s="125">
        <v>550162</v>
      </c>
      <c r="B398" s="26" t="s">
        <v>228</v>
      </c>
      <c r="C398" s="26" t="s">
        <v>123</v>
      </c>
      <c r="D398" s="26">
        <v>40</v>
      </c>
      <c r="E398" s="26">
        <v>20</v>
      </c>
      <c r="F398" s="221">
        <v>4.32</v>
      </c>
      <c r="G398" s="201">
        <f t="shared" si="12"/>
        <v>4.58</v>
      </c>
      <c r="H398" s="257">
        <f t="shared" si="13"/>
        <v>5.25</v>
      </c>
    </row>
    <row r="399" spans="1:8" s="86" customFormat="1" x14ac:dyDescent="0.25">
      <c r="A399" s="125" t="s">
        <v>1031</v>
      </c>
      <c r="B399" s="27" t="s">
        <v>241</v>
      </c>
      <c r="C399" s="27" t="s">
        <v>122</v>
      </c>
      <c r="D399" s="27">
        <v>40</v>
      </c>
      <c r="E399" s="27">
        <v>25</v>
      </c>
      <c r="F399" s="221">
        <v>4.3</v>
      </c>
      <c r="G399" s="201">
        <f t="shared" si="12"/>
        <v>4.5599999999999996</v>
      </c>
      <c r="H399" s="257">
        <f t="shared" si="13"/>
        <v>5.23</v>
      </c>
    </row>
    <row r="400" spans="1:8" x14ac:dyDescent="0.25">
      <c r="A400" s="125">
        <v>550209</v>
      </c>
      <c r="B400" s="26" t="s">
        <v>229</v>
      </c>
      <c r="C400" s="26" t="s">
        <v>134</v>
      </c>
      <c r="D400" s="26">
        <v>40</v>
      </c>
      <c r="E400" s="26">
        <v>25</v>
      </c>
      <c r="F400" s="221">
        <v>4.4800000000000004</v>
      </c>
      <c r="G400" s="201">
        <f t="shared" si="12"/>
        <v>4.75</v>
      </c>
      <c r="H400" s="257">
        <f t="shared" si="13"/>
        <v>5.45</v>
      </c>
    </row>
    <row r="401" spans="1:8" x14ac:dyDescent="0.25">
      <c r="A401" s="125">
        <v>550217</v>
      </c>
      <c r="B401" s="26" t="s">
        <v>229</v>
      </c>
      <c r="C401" s="26" t="s">
        <v>120</v>
      </c>
      <c r="D401" s="26">
        <v>40</v>
      </c>
      <c r="E401" s="26">
        <v>25</v>
      </c>
      <c r="F401" s="221">
        <v>4.4800000000000004</v>
      </c>
      <c r="G401" s="201">
        <f t="shared" si="12"/>
        <v>4.75</v>
      </c>
      <c r="H401" s="257">
        <f t="shared" si="13"/>
        <v>5.45</v>
      </c>
    </row>
    <row r="402" spans="1:8" x14ac:dyDescent="0.25">
      <c r="A402" s="125">
        <v>550219</v>
      </c>
      <c r="B402" s="26" t="s">
        <v>229</v>
      </c>
      <c r="C402" s="26" t="s">
        <v>122</v>
      </c>
      <c r="D402" s="26">
        <v>40</v>
      </c>
      <c r="E402" s="26">
        <v>25</v>
      </c>
      <c r="F402" s="221">
        <v>4.4800000000000004</v>
      </c>
      <c r="G402" s="201">
        <f t="shared" si="12"/>
        <v>4.75</v>
      </c>
      <c r="H402" s="257">
        <f t="shared" si="13"/>
        <v>5.45</v>
      </c>
    </row>
    <row r="403" spans="1:8" x14ac:dyDescent="0.25">
      <c r="A403" s="125">
        <v>550222</v>
      </c>
      <c r="B403" s="26" t="s">
        <v>229</v>
      </c>
      <c r="C403" s="26" t="s">
        <v>119</v>
      </c>
      <c r="D403" s="26">
        <v>40</v>
      </c>
      <c r="E403" s="26">
        <v>25</v>
      </c>
      <c r="F403" s="221">
        <v>4.4800000000000004</v>
      </c>
      <c r="G403" s="201">
        <f t="shared" si="12"/>
        <v>4.75</v>
      </c>
      <c r="H403" s="257">
        <f t="shared" si="13"/>
        <v>5.45</v>
      </c>
    </row>
    <row r="404" spans="1:8" x14ac:dyDescent="0.2">
      <c r="A404" s="177" t="s">
        <v>63</v>
      </c>
      <c r="B404" s="26" t="s">
        <v>1028</v>
      </c>
      <c r="C404" s="26" t="s">
        <v>446</v>
      </c>
      <c r="D404" s="26">
        <v>40</v>
      </c>
      <c r="E404" s="26">
        <v>25</v>
      </c>
      <c r="F404" s="221">
        <v>5.04</v>
      </c>
      <c r="G404" s="201">
        <f t="shared" si="12"/>
        <v>5.34</v>
      </c>
      <c r="H404" s="257">
        <f t="shared" si="13"/>
        <v>6.12</v>
      </c>
    </row>
    <row r="405" spans="1:8" x14ac:dyDescent="0.2">
      <c r="A405" s="177" t="s">
        <v>64</v>
      </c>
      <c r="B405" s="26" t="s">
        <v>1028</v>
      </c>
      <c r="C405" s="26" t="s">
        <v>447</v>
      </c>
      <c r="D405" s="26">
        <v>40</v>
      </c>
      <c r="E405" s="26">
        <v>25</v>
      </c>
      <c r="F405" s="221">
        <v>5.04</v>
      </c>
      <c r="G405" s="201">
        <f t="shared" si="12"/>
        <v>5.34</v>
      </c>
      <c r="H405" s="257">
        <f t="shared" si="13"/>
        <v>6.12</v>
      </c>
    </row>
    <row r="406" spans="1:8" x14ac:dyDescent="0.25">
      <c r="A406" s="125">
        <v>550265</v>
      </c>
      <c r="B406" s="26" t="s">
        <v>230</v>
      </c>
      <c r="C406" s="26" t="s">
        <v>122</v>
      </c>
      <c r="D406" s="26">
        <v>40</v>
      </c>
      <c r="E406" s="26">
        <v>20</v>
      </c>
      <c r="F406" s="221">
        <v>4.71</v>
      </c>
      <c r="G406" s="201">
        <f t="shared" si="12"/>
        <v>4.99</v>
      </c>
      <c r="H406" s="257">
        <f t="shared" si="13"/>
        <v>5.72</v>
      </c>
    </row>
    <row r="407" spans="1:8" x14ac:dyDescent="0.25">
      <c r="A407" s="125">
        <v>550266</v>
      </c>
      <c r="B407" s="26" t="s">
        <v>230</v>
      </c>
      <c r="C407" s="26" t="s">
        <v>123</v>
      </c>
      <c r="D407" s="26">
        <v>40</v>
      </c>
      <c r="E407" s="26">
        <v>20</v>
      </c>
      <c r="F407" s="221">
        <v>4.71</v>
      </c>
      <c r="G407" s="201">
        <f t="shared" si="12"/>
        <v>4.99</v>
      </c>
      <c r="H407" s="257">
        <f t="shared" si="13"/>
        <v>5.72</v>
      </c>
    </row>
    <row r="408" spans="1:8" x14ac:dyDescent="0.25">
      <c r="A408" s="125">
        <v>550278</v>
      </c>
      <c r="B408" s="26" t="s">
        <v>231</v>
      </c>
      <c r="C408" s="26" t="s">
        <v>122</v>
      </c>
      <c r="D408" s="26">
        <v>40</v>
      </c>
      <c r="E408" s="26">
        <v>20</v>
      </c>
      <c r="F408" s="221">
        <v>5.09</v>
      </c>
      <c r="G408" s="201">
        <f t="shared" si="12"/>
        <v>5.4</v>
      </c>
      <c r="H408" s="257">
        <f t="shared" si="13"/>
        <v>6.19</v>
      </c>
    </row>
    <row r="409" spans="1:8" x14ac:dyDescent="0.25">
      <c r="A409" s="125">
        <v>550306</v>
      </c>
      <c r="B409" s="26" t="s">
        <v>233</v>
      </c>
      <c r="C409" s="26" t="s">
        <v>119</v>
      </c>
      <c r="D409" s="26">
        <v>40</v>
      </c>
      <c r="E409" s="26">
        <v>10</v>
      </c>
      <c r="F409" s="221">
        <v>5.09</v>
      </c>
      <c r="G409" s="201">
        <f t="shared" si="12"/>
        <v>5.4</v>
      </c>
      <c r="H409" s="257">
        <f t="shared" si="13"/>
        <v>6.19</v>
      </c>
    </row>
    <row r="410" spans="1:8" x14ac:dyDescent="0.25">
      <c r="A410" s="125">
        <v>550319</v>
      </c>
      <c r="B410" s="26" t="s">
        <v>234</v>
      </c>
      <c r="C410" s="26" t="s">
        <v>122</v>
      </c>
      <c r="D410" s="26">
        <v>40</v>
      </c>
      <c r="E410" s="26">
        <v>10</v>
      </c>
      <c r="F410" s="221">
        <v>5.09</v>
      </c>
      <c r="G410" s="201">
        <f t="shared" si="12"/>
        <v>5.4</v>
      </c>
      <c r="H410" s="257">
        <f t="shared" si="13"/>
        <v>6.19</v>
      </c>
    </row>
    <row r="411" spans="1:8" ht="10.8" customHeight="1" x14ac:dyDescent="0.25">
      <c r="A411" s="125">
        <v>550346</v>
      </c>
      <c r="B411" s="26" t="s">
        <v>235</v>
      </c>
      <c r="C411" s="26" t="s">
        <v>122</v>
      </c>
      <c r="D411" s="26">
        <v>40</v>
      </c>
      <c r="E411" s="26">
        <v>10</v>
      </c>
      <c r="F411" s="221">
        <v>6.15</v>
      </c>
      <c r="G411" s="201">
        <f t="shared" si="12"/>
        <v>6.52</v>
      </c>
      <c r="H411" s="257">
        <f t="shared" si="13"/>
        <v>7.48</v>
      </c>
    </row>
    <row r="412" spans="1:8" s="86" customFormat="1" x14ac:dyDescent="0.25">
      <c r="A412" s="125" t="s">
        <v>584</v>
      </c>
      <c r="B412" s="27" t="s">
        <v>245</v>
      </c>
      <c r="C412" s="27" t="s">
        <v>134</v>
      </c>
      <c r="D412" s="27">
        <v>40</v>
      </c>
      <c r="E412" s="27">
        <v>10</v>
      </c>
      <c r="F412" s="221">
        <v>6.52</v>
      </c>
      <c r="G412" s="201">
        <f t="shared" si="12"/>
        <v>6.91</v>
      </c>
      <c r="H412" s="257">
        <f t="shared" si="13"/>
        <v>7.93</v>
      </c>
    </row>
    <row r="413" spans="1:8" x14ac:dyDescent="0.25">
      <c r="A413" s="125" t="s">
        <v>585</v>
      </c>
      <c r="B413" s="26" t="s">
        <v>245</v>
      </c>
      <c r="C413" s="26" t="s">
        <v>123</v>
      </c>
      <c r="D413" s="26">
        <v>40</v>
      </c>
      <c r="E413" s="26">
        <v>10</v>
      </c>
      <c r="F413" s="221">
        <v>6.52</v>
      </c>
      <c r="G413" s="201">
        <f t="shared" si="12"/>
        <v>6.91</v>
      </c>
      <c r="H413" s="257">
        <f t="shared" si="13"/>
        <v>7.93</v>
      </c>
    </row>
    <row r="414" spans="1:8" x14ac:dyDescent="0.25">
      <c r="A414" s="125">
        <v>550375</v>
      </c>
      <c r="B414" s="26" t="s">
        <v>236</v>
      </c>
      <c r="C414" s="26" t="s">
        <v>134</v>
      </c>
      <c r="D414" s="26">
        <v>40</v>
      </c>
      <c r="E414" s="26">
        <v>10</v>
      </c>
      <c r="F414" s="221">
        <v>6.95</v>
      </c>
      <c r="G414" s="201">
        <f t="shared" si="12"/>
        <v>7.37</v>
      </c>
      <c r="H414" s="257">
        <f t="shared" si="13"/>
        <v>8.4499999999999993</v>
      </c>
    </row>
    <row r="415" spans="1:8" ht="13.2" customHeight="1" x14ac:dyDescent="0.25">
      <c r="A415" s="415" t="s">
        <v>363</v>
      </c>
      <c r="B415" s="416"/>
      <c r="C415" s="416"/>
      <c r="D415" s="416"/>
      <c r="E415" s="416"/>
      <c r="F415" s="416"/>
      <c r="G415" s="416"/>
      <c r="H415" s="438"/>
    </row>
    <row r="416" spans="1:8" ht="20.399999999999999" x14ac:dyDescent="0.25">
      <c r="A416" s="81" t="s">
        <v>71</v>
      </c>
      <c r="B416" s="82" t="s">
        <v>1058</v>
      </c>
      <c r="C416" s="82" t="s">
        <v>72</v>
      </c>
      <c r="D416" s="82" t="s">
        <v>73</v>
      </c>
      <c r="E416" s="82" t="s">
        <v>74</v>
      </c>
      <c r="F416" s="220" t="s">
        <v>1138</v>
      </c>
      <c r="G416" s="159" t="s">
        <v>1177</v>
      </c>
      <c r="H416" s="159" t="s">
        <v>1186</v>
      </c>
    </row>
    <row r="417" spans="1:8" ht="10.8" customHeight="1" x14ac:dyDescent="0.25">
      <c r="A417" s="125" t="s">
        <v>61</v>
      </c>
      <c r="B417" s="27" t="s">
        <v>224</v>
      </c>
      <c r="C417" s="27" t="s">
        <v>448</v>
      </c>
      <c r="D417" s="27">
        <v>40</v>
      </c>
      <c r="E417" s="27">
        <v>30</v>
      </c>
      <c r="F417" s="221">
        <v>4.49</v>
      </c>
      <c r="G417" s="201">
        <f t="shared" si="12"/>
        <v>4.76</v>
      </c>
      <c r="H417" s="258">
        <f t="shared" si="13"/>
        <v>5.46</v>
      </c>
    </row>
    <row r="418" spans="1:8" s="86" customFormat="1" ht="10.8" customHeight="1" x14ac:dyDescent="0.25">
      <c r="A418" s="125" t="s">
        <v>586</v>
      </c>
      <c r="B418" s="27" t="s">
        <v>226</v>
      </c>
      <c r="C418" s="27" t="s">
        <v>449</v>
      </c>
      <c r="D418" s="27">
        <v>40</v>
      </c>
      <c r="E418" s="27">
        <v>20</v>
      </c>
      <c r="F418" s="224">
        <v>4.76</v>
      </c>
      <c r="G418" s="201">
        <f t="shared" si="12"/>
        <v>5.05</v>
      </c>
      <c r="H418" s="258">
        <f t="shared" si="13"/>
        <v>5.79</v>
      </c>
    </row>
    <row r="419" spans="1:8" s="86" customFormat="1" ht="10.8" customHeight="1" x14ac:dyDescent="0.25">
      <c r="A419" s="125" t="s">
        <v>1136</v>
      </c>
      <c r="B419" s="27" t="s">
        <v>228</v>
      </c>
      <c r="C419" s="27" t="s">
        <v>449</v>
      </c>
      <c r="D419" s="27">
        <v>40</v>
      </c>
      <c r="E419" s="27">
        <v>20</v>
      </c>
      <c r="F419" s="224">
        <v>4.75</v>
      </c>
      <c r="G419" s="201">
        <f t="shared" si="12"/>
        <v>5.04</v>
      </c>
      <c r="H419" s="258">
        <f t="shared" si="13"/>
        <v>5.78</v>
      </c>
    </row>
    <row r="420" spans="1:8" ht="10.8" customHeight="1" x14ac:dyDescent="0.25">
      <c r="A420" s="125" t="s">
        <v>62</v>
      </c>
      <c r="B420" s="26" t="s">
        <v>229</v>
      </c>
      <c r="C420" s="26" t="s">
        <v>449</v>
      </c>
      <c r="D420" s="26">
        <v>40</v>
      </c>
      <c r="E420" s="26">
        <v>25</v>
      </c>
      <c r="F420" s="221">
        <v>4.93</v>
      </c>
      <c r="G420" s="201">
        <f t="shared" si="12"/>
        <v>5.23</v>
      </c>
      <c r="H420" s="258">
        <f t="shared" si="13"/>
        <v>6</v>
      </c>
    </row>
    <row r="421" spans="1:8" ht="13.2" customHeight="1" x14ac:dyDescent="0.25">
      <c r="A421" s="385" t="s">
        <v>374</v>
      </c>
      <c r="B421" s="386"/>
      <c r="C421" s="386"/>
      <c r="D421" s="386"/>
      <c r="E421" s="386"/>
      <c r="F421" s="386"/>
      <c r="G421" s="386"/>
      <c r="H421" s="386"/>
    </row>
    <row r="422" spans="1:8" ht="20.399999999999999" x14ac:dyDescent="0.25">
      <c r="A422" s="81" t="s">
        <v>71</v>
      </c>
      <c r="B422" s="82" t="s">
        <v>1058</v>
      </c>
      <c r="C422" s="82" t="s">
        <v>72</v>
      </c>
      <c r="D422" s="82" t="s">
        <v>73</v>
      </c>
      <c r="E422" s="82" t="s">
        <v>74</v>
      </c>
      <c r="F422" s="220" t="s">
        <v>1138</v>
      </c>
      <c r="G422" s="159" t="s">
        <v>1177</v>
      </c>
      <c r="H422" s="159" t="s">
        <v>1186</v>
      </c>
    </row>
    <row r="423" spans="1:8" x14ac:dyDescent="0.25">
      <c r="A423" s="125">
        <v>550015</v>
      </c>
      <c r="B423" s="26" t="s">
        <v>222</v>
      </c>
      <c r="C423" s="26" t="s">
        <v>238</v>
      </c>
      <c r="D423" s="26">
        <v>40</v>
      </c>
      <c r="E423" s="26">
        <v>50</v>
      </c>
      <c r="F423" s="221">
        <v>4.78</v>
      </c>
      <c r="G423" s="201">
        <f t="shared" si="12"/>
        <v>5.07</v>
      </c>
      <c r="H423" s="257">
        <f t="shared" si="13"/>
        <v>5.82</v>
      </c>
    </row>
    <row r="424" spans="1:8" x14ac:dyDescent="0.25">
      <c r="A424" s="125" t="s">
        <v>60</v>
      </c>
      <c r="B424" s="26" t="s">
        <v>222</v>
      </c>
      <c r="C424" s="26" t="s">
        <v>240</v>
      </c>
      <c r="D424" s="26">
        <v>40</v>
      </c>
      <c r="E424" s="26">
        <v>50</v>
      </c>
      <c r="F424" s="221">
        <v>4.78</v>
      </c>
      <c r="G424" s="201">
        <f t="shared" si="12"/>
        <v>5.07</v>
      </c>
      <c r="H424" s="257">
        <f t="shared" si="13"/>
        <v>5.82</v>
      </c>
    </row>
    <row r="425" spans="1:8" x14ac:dyDescent="0.25">
      <c r="A425" s="125">
        <v>550740</v>
      </c>
      <c r="B425" s="26" t="s">
        <v>237</v>
      </c>
      <c r="C425" s="26" t="s">
        <v>238</v>
      </c>
      <c r="D425" s="26">
        <v>40</v>
      </c>
      <c r="E425" s="26">
        <v>50</v>
      </c>
      <c r="F425" s="221">
        <v>4.78</v>
      </c>
      <c r="G425" s="201">
        <f t="shared" si="12"/>
        <v>5.07</v>
      </c>
      <c r="H425" s="257">
        <f t="shared" si="13"/>
        <v>5.82</v>
      </c>
    </row>
    <row r="426" spans="1:8" x14ac:dyDescent="0.25">
      <c r="A426" s="125">
        <v>550813</v>
      </c>
      <c r="B426" s="26" t="s">
        <v>450</v>
      </c>
      <c r="C426" s="26" t="s">
        <v>240</v>
      </c>
      <c r="D426" s="26">
        <v>40</v>
      </c>
      <c r="E426" s="26">
        <v>50</v>
      </c>
      <c r="F426" s="221">
        <v>4.78</v>
      </c>
      <c r="G426" s="201">
        <f t="shared" si="12"/>
        <v>5.07</v>
      </c>
      <c r="H426" s="257">
        <f t="shared" si="13"/>
        <v>5.82</v>
      </c>
    </row>
    <row r="427" spans="1:8" x14ac:dyDescent="0.25">
      <c r="A427" s="125">
        <v>550061</v>
      </c>
      <c r="B427" s="26" t="s">
        <v>223</v>
      </c>
      <c r="C427" s="26" t="s">
        <v>239</v>
      </c>
      <c r="D427" s="26">
        <v>40</v>
      </c>
      <c r="E427" s="26">
        <v>30</v>
      </c>
      <c r="F427" s="221">
        <v>4.78</v>
      </c>
      <c r="G427" s="201">
        <f t="shared" si="12"/>
        <v>5.07</v>
      </c>
      <c r="H427" s="257">
        <f t="shared" si="13"/>
        <v>5.82</v>
      </c>
    </row>
    <row r="428" spans="1:8" x14ac:dyDescent="0.25">
      <c r="A428" s="125">
        <v>550088</v>
      </c>
      <c r="B428" s="26" t="s">
        <v>224</v>
      </c>
      <c r="C428" s="26" t="s">
        <v>238</v>
      </c>
      <c r="D428" s="26">
        <v>40</v>
      </c>
      <c r="E428" s="26">
        <v>30</v>
      </c>
      <c r="F428" s="221">
        <v>5.1100000000000003</v>
      </c>
      <c r="G428" s="201">
        <f t="shared" si="12"/>
        <v>5.42</v>
      </c>
      <c r="H428" s="257">
        <f t="shared" si="13"/>
        <v>6.22</v>
      </c>
    </row>
    <row r="429" spans="1:8" x14ac:dyDescent="0.25">
      <c r="A429" s="125">
        <v>550091</v>
      </c>
      <c r="B429" s="26" t="s">
        <v>224</v>
      </c>
      <c r="C429" s="26" t="s">
        <v>240</v>
      </c>
      <c r="D429" s="26">
        <v>40</v>
      </c>
      <c r="E429" s="26">
        <v>30</v>
      </c>
      <c r="F429" s="221">
        <v>5.1100000000000003</v>
      </c>
      <c r="G429" s="201">
        <f t="shared" si="12"/>
        <v>5.42</v>
      </c>
      <c r="H429" s="257">
        <f t="shared" si="13"/>
        <v>6.22</v>
      </c>
    </row>
    <row r="430" spans="1:8" x14ac:dyDescent="0.25">
      <c r="A430" s="125">
        <v>550122</v>
      </c>
      <c r="B430" s="26" t="s">
        <v>225</v>
      </c>
      <c r="C430" s="26" t="s">
        <v>238</v>
      </c>
      <c r="D430" s="26">
        <v>40</v>
      </c>
      <c r="E430" s="26">
        <v>20</v>
      </c>
      <c r="F430" s="221">
        <v>4.78</v>
      </c>
      <c r="G430" s="201">
        <f t="shared" si="12"/>
        <v>5.07</v>
      </c>
      <c r="H430" s="257">
        <f t="shared" si="13"/>
        <v>5.82</v>
      </c>
    </row>
    <row r="431" spans="1:8" x14ac:dyDescent="0.25">
      <c r="A431" s="125">
        <v>550135</v>
      </c>
      <c r="B431" s="26" t="s">
        <v>226</v>
      </c>
      <c r="C431" s="26" t="s">
        <v>238</v>
      </c>
      <c r="D431" s="26">
        <v>40</v>
      </c>
      <c r="E431" s="26">
        <v>20</v>
      </c>
      <c r="F431" s="221">
        <v>4.78</v>
      </c>
      <c r="G431" s="201">
        <f t="shared" si="12"/>
        <v>5.07</v>
      </c>
      <c r="H431" s="257">
        <f t="shared" si="13"/>
        <v>5.82</v>
      </c>
    </row>
    <row r="432" spans="1:8" x14ac:dyDescent="0.25">
      <c r="A432" s="125">
        <v>550145</v>
      </c>
      <c r="B432" s="26" t="s">
        <v>227</v>
      </c>
      <c r="C432" s="26" t="s">
        <v>239</v>
      </c>
      <c r="D432" s="26">
        <v>40</v>
      </c>
      <c r="E432" s="26">
        <v>20</v>
      </c>
      <c r="F432" s="221">
        <v>5.39</v>
      </c>
      <c r="G432" s="201">
        <f t="shared" si="12"/>
        <v>5.71</v>
      </c>
      <c r="H432" s="257">
        <f t="shared" si="13"/>
        <v>6.55</v>
      </c>
    </row>
    <row r="433" spans="1:8" x14ac:dyDescent="0.25">
      <c r="A433" s="125">
        <v>550179</v>
      </c>
      <c r="B433" s="26" t="s">
        <v>228</v>
      </c>
      <c r="C433" s="26" t="s">
        <v>238</v>
      </c>
      <c r="D433" s="26">
        <v>40</v>
      </c>
      <c r="E433" s="26">
        <v>20</v>
      </c>
      <c r="F433" s="221">
        <v>5.39</v>
      </c>
      <c r="G433" s="201">
        <f t="shared" si="12"/>
        <v>5.71</v>
      </c>
      <c r="H433" s="257">
        <f t="shared" si="13"/>
        <v>6.55</v>
      </c>
    </row>
    <row r="434" spans="1:8" x14ac:dyDescent="0.25">
      <c r="A434" s="125">
        <v>550182</v>
      </c>
      <c r="B434" s="26" t="s">
        <v>228</v>
      </c>
      <c r="C434" s="26" t="s">
        <v>239</v>
      </c>
      <c r="D434" s="26">
        <v>40</v>
      </c>
      <c r="E434" s="26">
        <v>20</v>
      </c>
      <c r="F434" s="221">
        <v>5.39</v>
      </c>
      <c r="G434" s="201">
        <f t="shared" si="12"/>
        <v>5.71</v>
      </c>
      <c r="H434" s="257">
        <f t="shared" si="13"/>
        <v>6.55</v>
      </c>
    </row>
    <row r="435" spans="1:8" x14ac:dyDescent="0.25">
      <c r="A435" s="125">
        <v>550183</v>
      </c>
      <c r="B435" s="26" t="s">
        <v>228</v>
      </c>
      <c r="C435" s="26" t="s">
        <v>240</v>
      </c>
      <c r="D435" s="26">
        <v>40</v>
      </c>
      <c r="E435" s="26">
        <v>20</v>
      </c>
      <c r="F435" s="221">
        <v>5.39</v>
      </c>
      <c r="G435" s="201">
        <f t="shared" si="12"/>
        <v>5.71</v>
      </c>
      <c r="H435" s="257">
        <f t="shared" si="13"/>
        <v>6.55</v>
      </c>
    </row>
    <row r="436" spans="1:8" x14ac:dyDescent="0.25">
      <c r="A436" s="125">
        <v>550198</v>
      </c>
      <c r="B436" s="26" t="s">
        <v>241</v>
      </c>
      <c r="C436" s="26" t="s">
        <v>238</v>
      </c>
      <c r="D436" s="26">
        <v>40</v>
      </c>
      <c r="E436" s="26">
        <v>25</v>
      </c>
      <c r="F436" s="221">
        <v>5.39</v>
      </c>
      <c r="G436" s="201">
        <f t="shared" si="12"/>
        <v>5.71</v>
      </c>
      <c r="H436" s="257">
        <f t="shared" si="13"/>
        <v>6.55</v>
      </c>
    </row>
    <row r="437" spans="1:8" x14ac:dyDescent="0.25">
      <c r="A437" s="125">
        <v>550205</v>
      </c>
      <c r="B437" s="26" t="s">
        <v>242</v>
      </c>
      <c r="C437" s="26" t="s">
        <v>243</v>
      </c>
      <c r="D437" s="26">
        <v>40</v>
      </c>
      <c r="E437" s="26">
        <v>25</v>
      </c>
      <c r="F437" s="221">
        <v>5.62</v>
      </c>
      <c r="G437" s="201">
        <f t="shared" si="12"/>
        <v>5.96</v>
      </c>
      <c r="H437" s="257">
        <f t="shared" si="13"/>
        <v>6.84</v>
      </c>
    </row>
    <row r="438" spans="1:8" x14ac:dyDescent="0.25">
      <c r="A438" s="125">
        <v>550752</v>
      </c>
      <c r="B438" s="26" t="s">
        <v>229</v>
      </c>
      <c r="C438" s="26" t="s">
        <v>244</v>
      </c>
      <c r="D438" s="26">
        <v>40</v>
      </c>
      <c r="E438" s="26">
        <v>25</v>
      </c>
      <c r="F438" s="221">
        <v>5.62</v>
      </c>
      <c r="G438" s="201">
        <f t="shared" si="12"/>
        <v>5.96</v>
      </c>
      <c r="H438" s="257">
        <f t="shared" si="13"/>
        <v>6.84</v>
      </c>
    </row>
    <row r="439" spans="1:8" x14ac:dyDescent="0.25">
      <c r="A439" s="125">
        <v>550236</v>
      </c>
      <c r="B439" s="26" t="s">
        <v>229</v>
      </c>
      <c r="C439" s="26" t="s">
        <v>238</v>
      </c>
      <c r="D439" s="26">
        <v>40</v>
      </c>
      <c r="E439" s="26">
        <v>25</v>
      </c>
      <c r="F439" s="221">
        <v>5.62</v>
      </c>
      <c r="G439" s="201">
        <f t="shared" si="12"/>
        <v>5.96</v>
      </c>
      <c r="H439" s="257">
        <f t="shared" si="13"/>
        <v>6.84</v>
      </c>
    </row>
    <row r="440" spans="1:8" x14ac:dyDescent="0.25">
      <c r="A440" s="125">
        <v>550239</v>
      </c>
      <c r="B440" s="26" t="s">
        <v>229</v>
      </c>
      <c r="C440" s="26" t="s">
        <v>183</v>
      </c>
      <c r="D440" s="26">
        <v>40</v>
      </c>
      <c r="E440" s="26">
        <v>25</v>
      </c>
      <c r="F440" s="221">
        <v>5.62</v>
      </c>
      <c r="G440" s="201">
        <f t="shared" si="12"/>
        <v>5.96</v>
      </c>
      <c r="H440" s="257">
        <f t="shared" si="13"/>
        <v>6.84</v>
      </c>
    </row>
    <row r="441" spans="1:8" s="86" customFormat="1" x14ac:dyDescent="0.25">
      <c r="A441" s="125" t="s">
        <v>1029</v>
      </c>
      <c r="B441" s="27" t="s">
        <v>1030</v>
      </c>
      <c r="C441" s="27" t="s">
        <v>239</v>
      </c>
      <c r="D441" s="27">
        <v>40</v>
      </c>
      <c r="E441" s="27">
        <v>25</v>
      </c>
      <c r="F441" s="221">
        <v>6.89</v>
      </c>
      <c r="G441" s="201">
        <f t="shared" si="12"/>
        <v>7.3</v>
      </c>
      <c r="H441" s="257">
        <f t="shared" si="13"/>
        <v>8.3699999999999992</v>
      </c>
    </row>
    <row r="442" spans="1:8" x14ac:dyDescent="0.25">
      <c r="A442" s="125">
        <v>550274</v>
      </c>
      <c r="B442" s="27" t="s">
        <v>230</v>
      </c>
      <c r="C442" s="27" t="s">
        <v>238</v>
      </c>
      <c r="D442" s="27">
        <v>40</v>
      </c>
      <c r="E442" s="27">
        <v>20</v>
      </c>
      <c r="F442" s="221">
        <v>5.86</v>
      </c>
      <c r="G442" s="201">
        <f t="shared" si="12"/>
        <v>6.21</v>
      </c>
      <c r="H442" s="257">
        <f t="shared" si="13"/>
        <v>7.12</v>
      </c>
    </row>
    <row r="443" spans="1:8" x14ac:dyDescent="0.25">
      <c r="A443" s="125">
        <v>550275</v>
      </c>
      <c r="B443" s="27" t="s">
        <v>230</v>
      </c>
      <c r="C443" s="27" t="s">
        <v>240</v>
      </c>
      <c r="D443" s="27">
        <v>40</v>
      </c>
      <c r="E443" s="27">
        <v>20</v>
      </c>
      <c r="F443" s="221">
        <v>5.86</v>
      </c>
      <c r="G443" s="201">
        <f t="shared" si="12"/>
        <v>6.21</v>
      </c>
      <c r="H443" s="257">
        <f t="shared" si="13"/>
        <v>7.12</v>
      </c>
    </row>
    <row r="444" spans="1:8" x14ac:dyDescent="0.25">
      <c r="A444" s="125">
        <v>550286</v>
      </c>
      <c r="B444" s="26" t="s">
        <v>231</v>
      </c>
      <c r="C444" s="26" t="s">
        <v>238</v>
      </c>
      <c r="D444" s="26">
        <v>40</v>
      </c>
      <c r="E444" s="26">
        <v>20</v>
      </c>
      <c r="F444" s="221">
        <v>6.37</v>
      </c>
      <c r="G444" s="201">
        <f t="shared" si="12"/>
        <v>6.75</v>
      </c>
      <c r="H444" s="257">
        <f t="shared" si="13"/>
        <v>7.74</v>
      </c>
    </row>
    <row r="445" spans="1:8" s="86" customFormat="1" x14ac:dyDescent="0.25">
      <c r="A445" s="125" t="s">
        <v>1026</v>
      </c>
      <c r="B445" s="27" t="s">
        <v>232</v>
      </c>
      <c r="C445" s="27" t="s">
        <v>238</v>
      </c>
      <c r="D445" s="27">
        <v>40</v>
      </c>
      <c r="E445" s="27">
        <v>10</v>
      </c>
      <c r="F445" s="221">
        <v>6.2</v>
      </c>
      <c r="G445" s="201">
        <f t="shared" si="12"/>
        <v>6.57</v>
      </c>
      <c r="H445" s="257">
        <f t="shared" si="13"/>
        <v>7.54</v>
      </c>
    </row>
    <row r="446" spans="1:8" x14ac:dyDescent="0.25">
      <c r="A446" s="125">
        <v>550331</v>
      </c>
      <c r="B446" s="26" t="s">
        <v>234</v>
      </c>
      <c r="C446" s="26" t="s">
        <v>240</v>
      </c>
      <c r="D446" s="26">
        <v>40</v>
      </c>
      <c r="E446" s="26">
        <v>10</v>
      </c>
      <c r="F446" s="221">
        <v>6.37</v>
      </c>
      <c r="G446" s="201">
        <f t="shared" si="12"/>
        <v>6.75</v>
      </c>
      <c r="H446" s="257">
        <f t="shared" si="13"/>
        <v>7.74</v>
      </c>
    </row>
    <row r="447" spans="1:8" x14ac:dyDescent="0.25">
      <c r="A447" s="125">
        <v>550355</v>
      </c>
      <c r="B447" s="26" t="s">
        <v>235</v>
      </c>
      <c r="C447" s="26" t="s">
        <v>238</v>
      </c>
      <c r="D447" s="26">
        <v>40</v>
      </c>
      <c r="E447" s="26">
        <v>10</v>
      </c>
      <c r="F447" s="221">
        <v>7.66</v>
      </c>
      <c r="G447" s="201">
        <f t="shared" si="12"/>
        <v>8.1199999999999992</v>
      </c>
      <c r="H447" s="257">
        <f t="shared" si="13"/>
        <v>9.31</v>
      </c>
    </row>
    <row r="448" spans="1:8" ht="29.4" customHeight="1" x14ac:dyDescent="0.25">
      <c r="A448" s="413" t="s">
        <v>143</v>
      </c>
      <c r="B448" s="414"/>
      <c r="C448" s="414"/>
      <c r="D448" s="414"/>
      <c r="E448" s="414"/>
      <c r="F448" s="414"/>
      <c r="G448" s="414"/>
      <c r="H448" s="414"/>
    </row>
    <row r="449" spans="1:16" ht="69.75" customHeight="1" x14ac:dyDescent="0.25">
      <c r="A449" s="420">
        <f>ROUND(F449*1.06,2)</f>
        <v>0</v>
      </c>
      <c r="B449" s="421"/>
      <c r="C449" s="421"/>
      <c r="D449" s="421"/>
      <c r="E449" s="421"/>
      <c r="F449" s="421"/>
      <c r="G449" s="421"/>
      <c r="H449" s="421"/>
    </row>
    <row r="450" spans="1:16" ht="22.95" customHeight="1" x14ac:dyDescent="0.25">
      <c r="A450" s="385" t="s">
        <v>362</v>
      </c>
      <c r="B450" s="386"/>
      <c r="C450" s="386"/>
      <c r="D450" s="386"/>
      <c r="E450" s="386"/>
      <c r="F450" s="386"/>
      <c r="G450" s="386"/>
      <c r="H450" s="386"/>
    </row>
    <row r="451" spans="1:16" ht="20.399999999999999" x14ac:dyDescent="0.25">
      <c r="A451" s="81" t="s">
        <v>71</v>
      </c>
      <c r="B451" s="82" t="s">
        <v>1058</v>
      </c>
      <c r="C451" s="82" t="s">
        <v>72</v>
      </c>
      <c r="D451" s="82" t="s">
        <v>73</v>
      </c>
      <c r="E451" s="82" t="s">
        <v>74</v>
      </c>
      <c r="F451" s="220" t="s">
        <v>1138</v>
      </c>
      <c r="G451" s="159" t="s">
        <v>1177</v>
      </c>
      <c r="H451" s="159" t="s">
        <v>1186</v>
      </c>
    </row>
    <row r="452" spans="1:16" ht="13.2" customHeight="1" x14ac:dyDescent="0.2">
      <c r="A452" s="177" t="s">
        <v>65</v>
      </c>
      <c r="B452" s="26" t="s">
        <v>451</v>
      </c>
      <c r="C452" s="26" t="s">
        <v>454</v>
      </c>
      <c r="D452" s="26">
        <v>40</v>
      </c>
      <c r="E452" s="26">
        <v>30</v>
      </c>
      <c r="F452" s="221">
        <v>9.7899999999999991</v>
      </c>
      <c r="G452" s="201">
        <f t="shared" si="12"/>
        <v>10.38</v>
      </c>
      <c r="H452" s="258">
        <f t="shared" si="13"/>
        <v>11.91</v>
      </c>
    </row>
    <row r="453" spans="1:16" ht="13.2" customHeight="1" x14ac:dyDescent="0.2">
      <c r="A453" s="177" t="s">
        <v>66</v>
      </c>
      <c r="B453" s="26" t="s">
        <v>452</v>
      </c>
      <c r="C453" s="26" t="s">
        <v>455</v>
      </c>
      <c r="D453" s="26">
        <v>40</v>
      </c>
      <c r="E453" s="26">
        <v>20</v>
      </c>
      <c r="F453" s="221">
        <v>10.23</v>
      </c>
      <c r="G453" s="201">
        <f t="shared" si="12"/>
        <v>10.84</v>
      </c>
      <c r="H453" s="258">
        <f t="shared" si="13"/>
        <v>12.43</v>
      </c>
    </row>
    <row r="454" spans="1:16" ht="13.2" customHeight="1" x14ac:dyDescent="0.2">
      <c r="A454" s="178" t="s">
        <v>67</v>
      </c>
      <c r="B454" s="85" t="s">
        <v>453</v>
      </c>
      <c r="C454" s="85" t="s">
        <v>455</v>
      </c>
      <c r="D454" s="85">
        <v>40</v>
      </c>
      <c r="E454" s="85">
        <v>25</v>
      </c>
      <c r="F454" s="221">
        <v>10.86</v>
      </c>
      <c r="G454" s="201">
        <f t="shared" si="12"/>
        <v>11.51</v>
      </c>
      <c r="H454" s="258">
        <f t="shared" si="13"/>
        <v>13.2</v>
      </c>
    </row>
    <row r="455" spans="1:16" ht="31.2" customHeight="1" x14ac:dyDescent="0.25">
      <c r="A455" s="389" t="s">
        <v>145</v>
      </c>
      <c r="B455" s="390"/>
      <c r="C455" s="390"/>
      <c r="D455" s="390"/>
      <c r="E455" s="390"/>
      <c r="F455" s="390"/>
      <c r="G455" s="390"/>
      <c r="H455" s="390"/>
    </row>
    <row r="456" spans="1:16" s="14" customFormat="1" ht="78.75" customHeight="1" x14ac:dyDescent="0.25">
      <c r="A456" s="428"/>
      <c r="B456" s="428"/>
      <c r="C456" s="428"/>
      <c r="D456" s="428"/>
      <c r="E456" s="428"/>
      <c r="F456" s="428"/>
      <c r="G456" s="428"/>
      <c r="H456" s="428"/>
      <c r="I456" s="86"/>
      <c r="J456" s="86"/>
      <c r="K456" s="86"/>
      <c r="L456" s="86"/>
      <c r="M456" s="86"/>
      <c r="N456" s="86"/>
      <c r="O456" s="86"/>
      <c r="P456" s="86"/>
    </row>
    <row r="457" spans="1:16" ht="27.6" customHeight="1" x14ac:dyDescent="0.25">
      <c r="A457" s="436" t="s">
        <v>374</v>
      </c>
      <c r="B457" s="437"/>
      <c r="C457" s="437"/>
      <c r="D457" s="437"/>
      <c r="E457" s="437"/>
      <c r="F457" s="437"/>
      <c r="G457" s="437"/>
      <c r="H457" s="437"/>
    </row>
    <row r="458" spans="1:16" ht="30.6" customHeight="1" x14ac:dyDescent="0.25">
      <c r="A458" s="131" t="s">
        <v>71</v>
      </c>
      <c r="B458" s="132" t="s">
        <v>1058</v>
      </c>
      <c r="C458" s="132" t="s">
        <v>72</v>
      </c>
      <c r="D458" s="132" t="s">
        <v>73</v>
      </c>
      <c r="E458" s="132" t="s">
        <v>74</v>
      </c>
      <c r="F458" s="220" t="s">
        <v>1138</v>
      </c>
      <c r="G458" s="159" t="s">
        <v>1177</v>
      </c>
      <c r="H458" s="159" t="s">
        <v>1186</v>
      </c>
    </row>
    <row r="459" spans="1:16" ht="16.95" customHeight="1" x14ac:dyDescent="0.25">
      <c r="A459" s="179" t="s">
        <v>68</v>
      </c>
      <c r="B459" s="85" t="s">
        <v>456</v>
      </c>
      <c r="C459" s="85" t="s">
        <v>240</v>
      </c>
      <c r="D459" s="147">
        <v>40</v>
      </c>
      <c r="E459" s="147">
        <v>25</v>
      </c>
      <c r="F459" s="221">
        <v>13.56</v>
      </c>
      <c r="G459" s="201">
        <f t="shared" ref="G459:G482" si="14">ROUND(F459*1.06,2)</f>
        <v>14.37</v>
      </c>
      <c r="H459" s="257">
        <f t="shared" ref="H459:H482" si="15">ROUND(G459*1.147,2)</f>
        <v>16.48</v>
      </c>
    </row>
    <row r="460" spans="1:16" ht="17.399999999999999" customHeight="1" x14ac:dyDescent="0.25">
      <c r="A460" s="389" t="s">
        <v>144</v>
      </c>
      <c r="B460" s="390"/>
      <c r="C460" s="390"/>
      <c r="D460" s="390"/>
      <c r="E460" s="390"/>
      <c r="F460" s="390"/>
      <c r="G460" s="390"/>
      <c r="H460" s="390"/>
    </row>
    <row r="461" spans="1:16" ht="78" customHeight="1" x14ac:dyDescent="0.25">
      <c r="A461" s="420">
        <f>ROUND(F461*1.06,2)</f>
        <v>0</v>
      </c>
      <c r="B461" s="421"/>
      <c r="C461" s="421"/>
      <c r="D461" s="421"/>
      <c r="E461" s="421"/>
      <c r="F461" s="421"/>
      <c r="G461" s="421"/>
      <c r="H461" s="421"/>
    </row>
    <row r="462" spans="1:16" ht="13.2" customHeight="1" x14ac:dyDescent="0.25">
      <c r="A462" s="422" t="s">
        <v>362</v>
      </c>
      <c r="B462" s="423"/>
      <c r="C462" s="423"/>
      <c r="D462" s="423"/>
      <c r="E462" s="423"/>
      <c r="F462" s="423"/>
      <c r="G462" s="423"/>
      <c r="H462" s="423"/>
    </row>
    <row r="463" spans="1:16" ht="20.399999999999999" x14ac:dyDescent="0.25">
      <c r="A463" s="81" t="s">
        <v>71</v>
      </c>
      <c r="B463" s="82" t="s">
        <v>1078</v>
      </c>
      <c r="C463" s="82" t="s">
        <v>72</v>
      </c>
      <c r="D463" s="82" t="s">
        <v>73</v>
      </c>
      <c r="E463" s="82" t="s">
        <v>74</v>
      </c>
      <c r="F463" s="220" t="s">
        <v>1138</v>
      </c>
      <c r="G463" s="159" t="s">
        <v>1177</v>
      </c>
      <c r="H463" s="159" t="s">
        <v>1186</v>
      </c>
    </row>
    <row r="464" spans="1:16" x14ac:dyDescent="0.25">
      <c r="A464" s="125" t="s">
        <v>69</v>
      </c>
      <c r="B464" s="26" t="s">
        <v>457</v>
      </c>
      <c r="C464" s="26" t="s">
        <v>458</v>
      </c>
      <c r="D464" s="26">
        <v>40</v>
      </c>
      <c r="E464" s="26">
        <v>20</v>
      </c>
      <c r="F464" s="221">
        <v>8.99</v>
      </c>
      <c r="G464" s="201">
        <f t="shared" si="14"/>
        <v>9.5299999999999994</v>
      </c>
      <c r="H464" s="257">
        <f t="shared" si="15"/>
        <v>10.93</v>
      </c>
    </row>
    <row r="465" spans="1:12" ht="13.2" customHeight="1" x14ac:dyDescent="0.25">
      <c r="A465" s="415" t="s">
        <v>374</v>
      </c>
      <c r="B465" s="416"/>
      <c r="C465" s="416"/>
      <c r="D465" s="416"/>
      <c r="E465" s="416"/>
      <c r="F465" s="416"/>
      <c r="G465" s="416"/>
      <c r="H465" s="416"/>
    </row>
    <row r="466" spans="1:12" ht="20.399999999999999" x14ac:dyDescent="0.25">
      <c r="A466" s="81" t="s">
        <v>71</v>
      </c>
      <c r="B466" s="82" t="s">
        <v>1077</v>
      </c>
      <c r="C466" s="82" t="s">
        <v>72</v>
      </c>
      <c r="D466" s="82" t="s">
        <v>73</v>
      </c>
      <c r="E466" s="82" t="s">
        <v>74</v>
      </c>
      <c r="F466" s="220" t="s">
        <v>1138</v>
      </c>
      <c r="G466" s="159" t="s">
        <v>1177</v>
      </c>
      <c r="H466" s="159" t="s">
        <v>1186</v>
      </c>
    </row>
    <row r="467" spans="1:12" ht="12.6" customHeight="1" x14ac:dyDescent="0.25">
      <c r="A467" s="127" t="s">
        <v>70</v>
      </c>
      <c r="B467" s="85" t="s">
        <v>457</v>
      </c>
      <c r="C467" s="85" t="s">
        <v>183</v>
      </c>
      <c r="D467" s="85">
        <v>40</v>
      </c>
      <c r="E467" s="85">
        <v>20</v>
      </c>
      <c r="F467" s="222">
        <v>11.21</v>
      </c>
      <c r="G467" s="201">
        <f t="shared" si="14"/>
        <v>11.88</v>
      </c>
      <c r="H467" s="257">
        <f t="shared" si="15"/>
        <v>13.63</v>
      </c>
    </row>
    <row r="468" spans="1:12" ht="12.6" customHeight="1" x14ac:dyDescent="0.25">
      <c r="A468" s="413" t="s">
        <v>1107</v>
      </c>
      <c r="B468" s="414"/>
      <c r="C468" s="414"/>
      <c r="D468" s="414"/>
      <c r="E468" s="414"/>
      <c r="F468" s="414"/>
      <c r="G468" s="414"/>
      <c r="H468" s="414"/>
    </row>
    <row r="469" spans="1:12" ht="85.2" customHeight="1" x14ac:dyDescent="0.25">
      <c r="A469" s="428">
        <f>ROUND(F469*1.06,2)</f>
        <v>0</v>
      </c>
      <c r="B469" s="428"/>
      <c r="C469" s="428"/>
      <c r="D469" s="428"/>
      <c r="E469" s="428"/>
      <c r="F469" s="428"/>
      <c r="G469" s="428"/>
      <c r="H469" s="428"/>
    </row>
    <row r="470" spans="1:12" ht="12.6" customHeight="1" x14ac:dyDescent="0.25">
      <c r="A470" s="388" t="s">
        <v>1108</v>
      </c>
      <c r="B470" s="388"/>
      <c r="C470" s="388"/>
      <c r="D470" s="388"/>
      <c r="E470" s="388"/>
      <c r="F470" s="388"/>
      <c r="G470" s="388"/>
      <c r="H470" s="388"/>
    </row>
    <row r="471" spans="1:12" s="86" customFormat="1" ht="19.2" customHeight="1" x14ac:dyDescent="0.25">
      <c r="A471" s="81" t="s">
        <v>71</v>
      </c>
      <c r="B471" s="82" t="s">
        <v>1110</v>
      </c>
      <c r="C471" s="82" t="s">
        <v>72</v>
      </c>
      <c r="D471" s="434" t="s">
        <v>74</v>
      </c>
      <c r="E471" s="434"/>
      <c r="F471" s="220" t="s">
        <v>1138</v>
      </c>
      <c r="G471" s="159" t="s">
        <v>1177</v>
      </c>
      <c r="H471" s="159" t="s">
        <v>1186</v>
      </c>
    </row>
    <row r="472" spans="1:12" s="86" customFormat="1" ht="42" customHeight="1" x14ac:dyDescent="0.25">
      <c r="A472" s="125" t="s">
        <v>1109</v>
      </c>
      <c r="B472" s="27" t="s">
        <v>1202</v>
      </c>
      <c r="C472" s="27" t="s">
        <v>1111</v>
      </c>
      <c r="D472" s="435">
        <v>66</v>
      </c>
      <c r="E472" s="435"/>
      <c r="F472" s="224">
        <v>18.21</v>
      </c>
      <c r="G472" s="201">
        <f t="shared" si="14"/>
        <v>19.3</v>
      </c>
      <c r="H472" s="257">
        <f t="shared" si="15"/>
        <v>22.14</v>
      </c>
      <c r="I472" s="299"/>
      <c r="K472" s="48"/>
      <c r="L472" s="48"/>
    </row>
    <row r="473" spans="1:12" s="86" customFormat="1" ht="12.6" customHeight="1" x14ac:dyDescent="0.25">
      <c r="A473" s="413" t="s">
        <v>1195</v>
      </c>
      <c r="B473" s="414"/>
      <c r="C473" s="414"/>
      <c r="D473" s="414"/>
      <c r="E473" s="414"/>
      <c r="F473" s="414"/>
      <c r="G473" s="414"/>
      <c r="H473" s="414"/>
    </row>
    <row r="474" spans="1:12" s="86" customFormat="1" ht="129" customHeight="1" x14ac:dyDescent="0.25">
      <c r="A474" s="443"/>
      <c r="B474" s="443"/>
      <c r="C474" s="443"/>
      <c r="D474" s="443"/>
      <c r="E474" s="443"/>
      <c r="F474" s="443"/>
      <c r="G474" s="443"/>
      <c r="H474" s="443"/>
    </row>
    <row r="475" spans="1:12" s="86" customFormat="1" ht="12.6" customHeight="1" x14ac:dyDescent="0.25">
      <c r="A475" s="415" t="s">
        <v>363</v>
      </c>
      <c r="B475" s="416"/>
      <c r="C475" s="416"/>
      <c r="D475" s="416"/>
      <c r="E475" s="416"/>
      <c r="F475" s="416"/>
      <c r="G475" s="416"/>
      <c r="H475" s="438"/>
    </row>
    <row r="476" spans="1:12" s="86" customFormat="1" ht="19.2" customHeight="1" x14ac:dyDescent="0.25">
      <c r="A476" s="81" t="s">
        <v>71</v>
      </c>
      <c r="B476" s="82" t="s">
        <v>1197</v>
      </c>
      <c r="C476" s="82" t="s">
        <v>72</v>
      </c>
      <c r="D476" s="434" t="s">
        <v>74</v>
      </c>
      <c r="E476" s="434"/>
      <c r="F476" s="220" t="s">
        <v>1138</v>
      </c>
      <c r="G476" s="159" t="s">
        <v>1177</v>
      </c>
      <c r="H476" s="159" t="s">
        <v>1186</v>
      </c>
    </row>
    <row r="477" spans="1:12" s="86" customFormat="1" ht="12.6" customHeight="1" x14ac:dyDescent="0.25">
      <c r="A477" s="125" t="s">
        <v>1196</v>
      </c>
      <c r="B477" s="27" t="s">
        <v>1199</v>
      </c>
      <c r="C477" s="27" t="s">
        <v>1200</v>
      </c>
      <c r="D477" s="435">
        <v>10</v>
      </c>
      <c r="E477" s="435"/>
      <c r="F477" s="201"/>
      <c r="G477" s="201">
        <v>29.74</v>
      </c>
      <c r="H477" s="257">
        <f t="shared" si="15"/>
        <v>34.11</v>
      </c>
    </row>
    <row r="478" spans="1:12" ht="13.2" x14ac:dyDescent="0.25">
      <c r="A478" s="413" t="s">
        <v>380</v>
      </c>
      <c r="B478" s="414"/>
      <c r="C478" s="414"/>
      <c r="D478" s="414"/>
      <c r="E478" s="414"/>
      <c r="F478" s="414"/>
      <c r="G478" s="414"/>
      <c r="H478" s="414"/>
    </row>
    <row r="479" spans="1:12" ht="88.5" customHeight="1" x14ac:dyDescent="0.25">
      <c r="A479" s="428">
        <f>ROUND(F479*1.06,2)</f>
        <v>0</v>
      </c>
      <c r="B479" s="428"/>
      <c r="C479" s="428"/>
      <c r="D479" s="428"/>
      <c r="E479" s="428"/>
      <c r="F479" s="428"/>
      <c r="G479" s="428"/>
      <c r="H479" s="428"/>
    </row>
    <row r="480" spans="1:12" x14ac:dyDescent="0.25">
      <c r="A480" s="385" t="s">
        <v>364</v>
      </c>
      <c r="B480" s="386"/>
      <c r="C480" s="386"/>
      <c r="D480" s="386"/>
      <c r="E480" s="386"/>
      <c r="F480" s="386"/>
      <c r="G480" s="386"/>
      <c r="H480" s="386"/>
    </row>
    <row r="481" spans="1:8" ht="20.399999999999999" x14ac:dyDescent="0.25">
      <c r="A481" s="81" t="s">
        <v>71</v>
      </c>
      <c r="B481" s="82" t="s">
        <v>1059</v>
      </c>
      <c r="C481" s="82" t="s">
        <v>72</v>
      </c>
      <c r="D481" s="434" t="s">
        <v>74</v>
      </c>
      <c r="E481" s="434"/>
      <c r="F481" s="220" t="s">
        <v>1138</v>
      </c>
      <c r="G481" s="159" t="s">
        <v>1177</v>
      </c>
      <c r="H481" s="159" t="s">
        <v>1186</v>
      </c>
    </row>
    <row r="482" spans="1:8" ht="12.6" customHeight="1" x14ac:dyDescent="0.25">
      <c r="A482" s="125">
        <v>540053</v>
      </c>
      <c r="B482" s="84" t="s">
        <v>1198</v>
      </c>
      <c r="C482" s="84" t="s">
        <v>246</v>
      </c>
      <c r="D482" s="405">
        <v>35</v>
      </c>
      <c r="E482" s="405"/>
      <c r="F482" s="221">
        <v>8.34</v>
      </c>
      <c r="G482" s="201">
        <f t="shared" si="14"/>
        <v>8.84</v>
      </c>
      <c r="H482" s="257">
        <f t="shared" si="15"/>
        <v>10.14</v>
      </c>
    </row>
  </sheetData>
  <sheetProtection algorithmName="SHA-512" hashValue="SLLytNjyPtRkgryU0KS/FBF83KXmapr5m47bHQ/6w8sCRqgyhQgkbObn3piQDtqWinSv2mpV9Ico6ZdnUplwpw==" saltValue="vGvffbPunoYOOJMPH6gmYw==" spinCount="100000" sheet="1" objects="1" scenarios="1"/>
  <mergeCells count="78">
    <mergeCell ref="A480:H480"/>
    <mergeCell ref="A473:H473"/>
    <mergeCell ref="A475:H475"/>
    <mergeCell ref="D476:E476"/>
    <mergeCell ref="D477:E477"/>
    <mergeCell ref="A474:H474"/>
    <mergeCell ref="A379:H379"/>
    <mergeCell ref="A415:H415"/>
    <mergeCell ref="A421:H421"/>
    <mergeCell ref="A461:H461"/>
    <mergeCell ref="A462:H462"/>
    <mergeCell ref="A306:H306"/>
    <mergeCell ref="A307:H307"/>
    <mergeCell ref="A308:H308"/>
    <mergeCell ref="A312:H312"/>
    <mergeCell ref="A313:H313"/>
    <mergeCell ref="A289:H289"/>
    <mergeCell ref="A293:H293"/>
    <mergeCell ref="A300:H300"/>
    <mergeCell ref="A301:H301"/>
    <mergeCell ref="A302:H302"/>
    <mergeCell ref="A253:H253"/>
    <mergeCell ref="A267:H267"/>
    <mergeCell ref="A268:H268"/>
    <mergeCell ref="A269:H269"/>
    <mergeCell ref="A278:H278"/>
    <mergeCell ref="A163:H163"/>
    <mergeCell ref="A189:H189"/>
    <mergeCell ref="A232:H232"/>
    <mergeCell ref="A251:H251"/>
    <mergeCell ref="A252:H252"/>
    <mergeCell ref="A1:H1"/>
    <mergeCell ref="A2:H2"/>
    <mergeCell ref="A3:H3"/>
    <mergeCell ref="A4:H4"/>
    <mergeCell ref="A46:H46"/>
    <mergeCell ref="D482:E482"/>
    <mergeCell ref="D481:E481"/>
    <mergeCell ref="D471:E471"/>
    <mergeCell ref="D472:E472"/>
    <mergeCell ref="A449:H449"/>
    <mergeCell ref="A450:H450"/>
    <mergeCell ref="A455:H455"/>
    <mergeCell ref="A456:H456"/>
    <mergeCell ref="A457:H457"/>
    <mergeCell ref="A460:H460"/>
    <mergeCell ref="A465:H465"/>
    <mergeCell ref="A468:H468"/>
    <mergeCell ref="A469:H469"/>
    <mergeCell ref="A470:H470"/>
    <mergeCell ref="A478:H478"/>
    <mergeCell ref="A479:H479"/>
    <mergeCell ref="A314:H314"/>
    <mergeCell ref="A331:H331"/>
    <mergeCell ref="A332:H332"/>
    <mergeCell ref="A333:H333"/>
    <mergeCell ref="A346:H346"/>
    <mergeCell ref="A347:H347"/>
    <mergeCell ref="A348:H348"/>
    <mergeCell ref="A361:H361"/>
    <mergeCell ref="D364:E364"/>
    <mergeCell ref="D365:E365"/>
    <mergeCell ref="D366:E366"/>
    <mergeCell ref="A362:H362"/>
    <mergeCell ref="A363:H363"/>
    <mergeCell ref="A367:H367"/>
    <mergeCell ref="A448:H448"/>
    <mergeCell ref="D375:E375"/>
    <mergeCell ref="D376:E376"/>
    <mergeCell ref="A368:H368"/>
    <mergeCell ref="A369:H369"/>
    <mergeCell ref="A372:H372"/>
    <mergeCell ref="A373:H373"/>
    <mergeCell ref="A374:H374"/>
    <mergeCell ref="D370:E370"/>
    <mergeCell ref="D371:E371"/>
    <mergeCell ref="A377:H377"/>
    <mergeCell ref="A378:H378"/>
  </mergeCells>
  <phoneticPr fontId="2" type="noConversion"/>
  <printOptions horizontalCentered="1"/>
  <pageMargins left="0.25" right="0.25" top="0.75" bottom="0.75" header="0.3" footer="0.3"/>
  <pageSetup paperSize="9" orientation="portrait" r:id="rId1"/>
  <headerFooter alignWithMargins="0"/>
  <ignoredErrors>
    <ignoredError sqref="A352 A365 A339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7"/>
  <sheetViews>
    <sheetView zoomScale="85" zoomScaleNormal="85" workbookViewId="0">
      <selection activeCell="W1" sqref="W1"/>
    </sheetView>
  </sheetViews>
  <sheetFormatPr defaultRowHeight="13.2" x14ac:dyDescent="0.25"/>
  <cols>
    <col min="1" max="1" width="8.88671875" style="202"/>
    <col min="2" max="2" width="74.5546875" style="212" customWidth="1"/>
    <col min="3" max="3" width="8.88671875" style="49" hidden="1" customWidth="1"/>
    <col min="4" max="4" width="8.88671875" hidden="1" customWidth="1"/>
    <col min="5" max="5" width="26.109375" hidden="1" customWidth="1"/>
    <col min="6" max="6" width="16.44140625" style="151" hidden="1" customWidth="1"/>
    <col min="7" max="7" width="8.88671875" hidden="1" customWidth="1"/>
    <col min="8" max="8" width="11.44140625" hidden="1" customWidth="1"/>
    <col min="9" max="9" width="8.88671875" hidden="1" customWidth="1"/>
    <col min="10" max="10" width="2.33203125" hidden="1" customWidth="1"/>
    <col min="11" max="14" width="8.88671875" hidden="1" customWidth="1"/>
    <col min="15" max="17" width="9.109375" hidden="1" customWidth="1"/>
    <col min="18" max="18" width="16.5546875" style="28" hidden="1" customWidth="1"/>
    <col min="19" max="19" width="12.88671875" style="215" hidden="1" customWidth="1"/>
    <col min="20" max="20" width="0" hidden="1" customWidth="1"/>
    <col min="21" max="21" width="11.5546875" hidden="1" customWidth="1"/>
    <col min="22" max="22" width="13.88671875" customWidth="1"/>
  </cols>
  <sheetData>
    <row r="1" spans="1:22" ht="84.6" customHeight="1" x14ac:dyDescent="0.25">
      <c r="A1" s="468" t="s">
        <v>1212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</row>
    <row r="2" spans="1:22" ht="84.6" customHeight="1" x14ac:dyDescent="0.25">
      <c r="A2" s="459" t="s">
        <v>1135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</row>
    <row r="3" spans="1:22" ht="114" customHeight="1" x14ac:dyDescent="0.25">
      <c r="A3" s="460" t="s">
        <v>1068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2"/>
    </row>
    <row r="4" spans="1:22" ht="67.2" customHeight="1" x14ac:dyDescent="0.25">
      <c r="A4" s="469" t="s">
        <v>891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469"/>
      <c r="V4" s="469"/>
    </row>
    <row r="5" spans="1:22" ht="106.2" customHeight="1" x14ac:dyDescent="0.25">
      <c r="A5" s="470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</row>
    <row r="6" spans="1:22" s="54" customFormat="1" ht="39.6" customHeight="1" x14ac:dyDescent="0.25">
      <c r="A6" s="301" t="s">
        <v>71</v>
      </c>
      <c r="B6" s="302" t="s">
        <v>848</v>
      </c>
      <c r="C6" s="303" t="s">
        <v>849</v>
      </c>
      <c r="D6" s="304" t="s">
        <v>850</v>
      </c>
      <c r="E6" s="305" t="s">
        <v>75</v>
      </c>
      <c r="F6" s="306" t="s">
        <v>1047</v>
      </c>
      <c r="G6" s="307"/>
      <c r="H6" s="308"/>
      <c r="I6" s="308"/>
      <c r="J6" s="308"/>
      <c r="K6" s="308"/>
      <c r="L6" s="308"/>
      <c r="M6" s="308"/>
      <c r="N6" s="308"/>
      <c r="O6" s="308"/>
      <c r="P6" s="308"/>
      <c r="Q6" s="309" t="s">
        <v>1083</v>
      </c>
      <c r="R6" s="310" t="s">
        <v>1079</v>
      </c>
      <c r="S6" s="310" t="s">
        <v>1159</v>
      </c>
      <c r="T6" s="311"/>
      <c r="U6" s="311"/>
      <c r="V6" s="310" t="s">
        <v>1201</v>
      </c>
    </row>
    <row r="7" spans="1:22" s="50" customFormat="1" ht="18.600000000000001" customHeight="1" x14ac:dyDescent="0.25">
      <c r="A7" s="207" t="s">
        <v>866</v>
      </c>
      <c r="B7" s="58" t="s">
        <v>865</v>
      </c>
      <c r="C7" s="52">
        <v>670</v>
      </c>
      <c r="D7" s="53" t="s">
        <v>852</v>
      </c>
      <c r="E7" s="52">
        <f>ROUND(C7*1.04,2)</f>
        <v>696.8</v>
      </c>
      <c r="F7" s="148">
        <f>E7*1.036</f>
        <v>721.88479999999993</v>
      </c>
      <c r="G7" s="192"/>
      <c r="H7" s="53"/>
      <c r="I7" s="53"/>
      <c r="J7" s="53"/>
      <c r="K7" s="53"/>
      <c r="L7" s="53"/>
      <c r="M7" s="53"/>
      <c r="N7" s="53"/>
      <c r="O7" s="53"/>
      <c r="P7" s="53"/>
      <c r="Q7" s="52">
        <f>ROUND(F7,2)</f>
        <v>721.88</v>
      </c>
      <c r="R7" s="163">
        <f>ROUND(Q7*1.037,2)</f>
        <v>748.59</v>
      </c>
      <c r="S7" s="213">
        <v>858.64</v>
      </c>
      <c r="T7" s="53"/>
      <c r="U7" s="53"/>
      <c r="V7" s="53">
        <f>ROUND(S7*1.06,2)</f>
        <v>910.16</v>
      </c>
    </row>
    <row r="8" spans="1:22" ht="82.2" customHeight="1" x14ac:dyDescent="0.25">
      <c r="A8" s="463" t="s">
        <v>867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</row>
    <row r="9" spans="1:22" s="38" customFormat="1" ht="121.2" customHeight="1" x14ac:dyDescent="0.25">
      <c r="A9" s="467">
        <f>ROUND(S9*1.06,2)</f>
        <v>0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</row>
    <row r="10" spans="1:22" s="35" customFormat="1" ht="42" customHeight="1" x14ac:dyDescent="0.25">
      <c r="A10" s="301" t="s">
        <v>71</v>
      </c>
      <c r="B10" s="302" t="s">
        <v>848</v>
      </c>
      <c r="C10" s="303" t="s">
        <v>849</v>
      </c>
      <c r="D10" s="304" t="s">
        <v>850</v>
      </c>
      <c r="E10" s="305" t="s">
        <v>75</v>
      </c>
      <c r="F10" s="312" t="s">
        <v>1047</v>
      </c>
      <c r="G10" s="192"/>
      <c r="H10" s="39"/>
      <c r="I10" s="39"/>
      <c r="J10" s="39"/>
      <c r="K10" s="39"/>
      <c r="L10" s="39"/>
      <c r="M10" s="39"/>
      <c r="N10" s="39"/>
      <c r="O10" s="39"/>
      <c r="P10" s="39"/>
      <c r="Q10" s="309" t="s">
        <v>1083</v>
      </c>
      <c r="R10" s="101" t="s">
        <v>1079</v>
      </c>
      <c r="S10" s="310" t="s">
        <v>1159</v>
      </c>
      <c r="T10" s="39"/>
      <c r="U10" s="39"/>
      <c r="V10" s="310" t="s">
        <v>1201</v>
      </c>
    </row>
    <row r="11" spans="1:22" s="50" customFormat="1" ht="19.2" customHeight="1" x14ac:dyDescent="0.25">
      <c r="A11" s="207" t="s">
        <v>851</v>
      </c>
      <c r="B11" s="211" t="s">
        <v>1112</v>
      </c>
      <c r="C11" s="52">
        <v>205.5</v>
      </c>
      <c r="D11" s="51" t="s">
        <v>852</v>
      </c>
      <c r="E11" s="53">
        <f>ROUND(C11*1.04,2)</f>
        <v>213.72</v>
      </c>
      <c r="F11" s="148">
        <f>E11*1.036</f>
        <v>221.41392000000002</v>
      </c>
      <c r="G11" s="192"/>
      <c r="H11" s="53"/>
      <c r="I11" s="53"/>
      <c r="J11" s="53"/>
      <c r="K11" s="53"/>
      <c r="L11" s="53"/>
      <c r="M11" s="53"/>
      <c r="N11" s="53"/>
      <c r="O11" s="53"/>
      <c r="P11" s="53"/>
      <c r="Q11" s="52">
        <f>ROUND(F11,2)</f>
        <v>221.41</v>
      </c>
      <c r="R11" s="163">
        <f>ROUND(Q11*1.037,2)</f>
        <v>229.6</v>
      </c>
      <c r="S11" s="213">
        <v>263.35000000000002</v>
      </c>
      <c r="T11" s="455"/>
      <c r="U11" s="53"/>
      <c r="V11" s="53">
        <f t="shared" ref="V11:V43" si="0">ROUND(S11*1.06,2)</f>
        <v>279.14999999999998</v>
      </c>
    </row>
    <row r="12" spans="1:22" s="50" customFormat="1" ht="19.2" customHeight="1" x14ac:dyDescent="0.25">
      <c r="A12" s="207" t="s">
        <v>853</v>
      </c>
      <c r="B12" s="58" t="s">
        <v>1113</v>
      </c>
      <c r="C12" s="52">
        <v>210.1</v>
      </c>
      <c r="D12" s="51" t="s">
        <v>852</v>
      </c>
      <c r="E12" s="52">
        <f t="shared" ref="E12:E23" si="1">ROUND(C12*1.04,2)</f>
        <v>218.5</v>
      </c>
      <c r="F12" s="148">
        <f t="shared" ref="F12:F25" si="2">E12*1.036</f>
        <v>226.36600000000001</v>
      </c>
      <c r="G12" s="192"/>
      <c r="H12" s="53"/>
      <c r="I12" s="53"/>
      <c r="J12" s="53"/>
      <c r="K12" s="53"/>
      <c r="L12" s="53"/>
      <c r="M12" s="53"/>
      <c r="N12" s="53"/>
      <c r="O12" s="53"/>
      <c r="P12" s="53"/>
      <c r="Q12" s="52">
        <f t="shared" ref="Q12:Q25" si="3">ROUND(F12,2)</f>
        <v>226.37</v>
      </c>
      <c r="R12" s="163">
        <f t="shared" ref="R12:R25" si="4">ROUND(Q12*1.037,2)</f>
        <v>234.75</v>
      </c>
      <c r="S12" s="213">
        <v>269.26</v>
      </c>
      <c r="T12" s="455"/>
      <c r="U12" s="53"/>
      <c r="V12" s="53">
        <f t="shared" si="0"/>
        <v>285.42</v>
      </c>
    </row>
    <row r="13" spans="1:22" s="50" customFormat="1" ht="19.2" customHeight="1" x14ac:dyDescent="0.25">
      <c r="A13" s="207">
        <v>750850</v>
      </c>
      <c r="B13" s="67" t="s">
        <v>1157</v>
      </c>
      <c r="C13" s="64"/>
      <c r="D13" s="63"/>
      <c r="E13" s="64"/>
      <c r="F13" s="69"/>
      <c r="G13" s="313"/>
      <c r="H13" s="65"/>
      <c r="I13" s="65"/>
      <c r="J13" s="65"/>
      <c r="K13" s="65"/>
      <c r="L13" s="65"/>
      <c r="M13" s="65"/>
      <c r="N13" s="65"/>
      <c r="O13" s="65"/>
      <c r="P13" s="65"/>
      <c r="Q13" s="64"/>
      <c r="R13" s="314"/>
      <c r="S13" s="214">
        <v>290.8</v>
      </c>
      <c r="T13" s="455"/>
      <c r="U13" s="53"/>
      <c r="V13" s="53">
        <f t="shared" si="0"/>
        <v>308.25</v>
      </c>
    </row>
    <row r="14" spans="1:22" s="50" customFormat="1" ht="19.2" customHeight="1" x14ac:dyDescent="0.25">
      <c r="A14" s="207" t="s">
        <v>854</v>
      </c>
      <c r="B14" s="58" t="s">
        <v>1114</v>
      </c>
      <c r="C14" s="52">
        <v>213.32</v>
      </c>
      <c r="D14" s="51" t="s">
        <v>852</v>
      </c>
      <c r="E14" s="53">
        <f t="shared" si="1"/>
        <v>221.85</v>
      </c>
      <c r="F14" s="148">
        <f t="shared" si="2"/>
        <v>229.8366</v>
      </c>
      <c r="G14" s="192"/>
      <c r="H14" s="53"/>
      <c r="I14" s="53"/>
      <c r="J14" s="53"/>
      <c r="K14" s="53"/>
      <c r="L14" s="53"/>
      <c r="M14" s="53"/>
      <c r="N14" s="53"/>
      <c r="O14" s="53"/>
      <c r="P14" s="53"/>
      <c r="Q14" s="52">
        <f t="shared" si="3"/>
        <v>229.84</v>
      </c>
      <c r="R14" s="163">
        <f t="shared" si="4"/>
        <v>238.34</v>
      </c>
      <c r="S14" s="213">
        <v>273.37</v>
      </c>
      <c r="T14" s="455"/>
      <c r="U14" s="53"/>
      <c r="V14" s="53">
        <f t="shared" si="0"/>
        <v>289.77</v>
      </c>
    </row>
    <row r="15" spans="1:22" s="50" customFormat="1" ht="19.2" customHeight="1" x14ac:dyDescent="0.25">
      <c r="A15" s="207" t="s">
        <v>855</v>
      </c>
      <c r="B15" s="58" t="s">
        <v>1115</v>
      </c>
      <c r="C15" s="52">
        <v>220.66</v>
      </c>
      <c r="D15" s="51" t="s">
        <v>852</v>
      </c>
      <c r="E15" s="53">
        <f t="shared" si="1"/>
        <v>229.49</v>
      </c>
      <c r="F15" s="148">
        <f t="shared" si="2"/>
        <v>237.75164000000001</v>
      </c>
      <c r="G15" s="192"/>
      <c r="H15" s="53"/>
      <c r="I15" s="53"/>
      <c r="J15" s="53"/>
      <c r="K15" s="53"/>
      <c r="L15" s="53"/>
      <c r="M15" s="53"/>
      <c r="N15" s="53"/>
      <c r="O15" s="53"/>
      <c r="P15" s="53"/>
      <c r="Q15" s="52">
        <f t="shared" si="3"/>
        <v>237.75</v>
      </c>
      <c r="R15" s="163">
        <f t="shared" si="4"/>
        <v>246.55</v>
      </c>
      <c r="S15" s="213">
        <v>282.79000000000002</v>
      </c>
      <c r="T15" s="455"/>
      <c r="U15" s="53"/>
      <c r="V15" s="53">
        <f t="shared" si="0"/>
        <v>299.76</v>
      </c>
    </row>
    <row r="16" spans="1:22" s="50" customFormat="1" ht="19.2" customHeight="1" x14ac:dyDescent="0.25">
      <c r="A16" s="209" t="s">
        <v>1153</v>
      </c>
      <c r="B16" s="58" t="s">
        <v>1154</v>
      </c>
      <c r="C16" s="315">
        <v>294.77</v>
      </c>
      <c r="D16" s="51"/>
      <c r="E16" s="53"/>
      <c r="F16" s="148"/>
      <c r="G16" s="192"/>
      <c r="H16" s="53"/>
      <c r="I16" s="53"/>
      <c r="J16" s="53"/>
      <c r="K16" s="53"/>
      <c r="L16" s="53"/>
      <c r="M16" s="53"/>
      <c r="N16" s="53"/>
      <c r="O16" s="53"/>
      <c r="P16" s="53"/>
      <c r="Q16" s="52"/>
      <c r="R16" s="163"/>
      <c r="S16" s="213">
        <v>313.93</v>
      </c>
      <c r="T16" s="455"/>
      <c r="U16" s="53"/>
      <c r="V16" s="53">
        <f t="shared" si="0"/>
        <v>332.77</v>
      </c>
    </row>
    <row r="17" spans="1:22" s="50" customFormat="1" ht="19.2" customHeight="1" x14ac:dyDescent="0.25">
      <c r="A17" s="207" t="s">
        <v>862</v>
      </c>
      <c r="B17" s="58" t="s">
        <v>1116</v>
      </c>
      <c r="C17" s="52">
        <v>219.43</v>
      </c>
      <c r="D17" s="51" t="s">
        <v>852</v>
      </c>
      <c r="E17" s="53">
        <f t="shared" si="1"/>
        <v>228.21</v>
      </c>
      <c r="F17" s="148">
        <f t="shared" si="2"/>
        <v>236.42556000000002</v>
      </c>
      <c r="G17" s="192"/>
      <c r="H17" s="53"/>
      <c r="I17" s="53"/>
      <c r="J17" s="53"/>
      <c r="K17" s="53"/>
      <c r="L17" s="53"/>
      <c r="M17" s="53"/>
      <c r="N17" s="53"/>
      <c r="O17" s="53"/>
      <c r="P17" s="53"/>
      <c r="Q17" s="52">
        <f t="shared" si="3"/>
        <v>236.43</v>
      </c>
      <c r="R17" s="163">
        <f t="shared" si="4"/>
        <v>245.18</v>
      </c>
      <c r="S17" s="213">
        <v>281.22000000000003</v>
      </c>
      <c r="T17" s="455"/>
      <c r="U17" s="53"/>
      <c r="V17" s="53">
        <f t="shared" si="0"/>
        <v>298.08999999999997</v>
      </c>
    </row>
    <row r="18" spans="1:22" s="50" customFormat="1" ht="19.2" customHeight="1" x14ac:dyDescent="0.25">
      <c r="A18" s="207" t="s">
        <v>863</v>
      </c>
      <c r="B18" s="58" t="s">
        <v>1117</v>
      </c>
      <c r="C18" s="52">
        <v>223.21</v>
      </c>
      <c r="D18" s="51" t="s">
        <v>852</v>
      </c>
      <c r="E18" s="53">
        <v>261.14999999999998</v>
      </c>
      <c r="F18" s="148">
        <f t="shared" si="2"/>
        <v>270.5514</v>
      </c>
      <c r="G18" s="192"/>
      <c r="H18" s="53"/>
      <c r="I18" s="53"/>
      <c r="J18" s="53"/>
      <c r="K18" s="53"/>
      <c r="L18" s="53"/>
      <c r="M18" s="53"/>
      <c r="N18" s="53"/>
      <c r="O18" s="53"/>
      <c r="P18" s="53"/>
      <c r="Q18" s="52">
        <f t="shared" si="3"/>
        <v>270.55</v>
      </c>
      <c r="R18" s="163">
        <f t="shared" si="4"/>
        <v>280.56</v>
      </c>
      <c r="S18" s="213">
        <v>321.8</v>
      </c>
      <c r="T18" s="455"/>
      <c r="U18" s="53"/>
      <c r="V18" s="53">
        <f t="shared" si="0"/>
        <v>341.11</v>
      </c>
    </row>
    <row r="19" spans="1:22" s="50" customFormat="1" ht="19.2" customHeight="1" x14ac:dyDescent="0.25">
      <c r="A19" s="207">
        <v>750957</v>
      </c>
      <c r="B19" s="67" t="s">
        <v>1158</v>
      </c>
      <c r="C19" s="64"/>
      <c r="D19" s="63"/>
      <c r="E19" s="65"/>
      <c r="F19" s="69"/>
      <c r="G19" s="313"/>
      <c r="H19" s="65"/>
      <c r="I19" s="65"/>
      <c r="J19" s="65"/>
      <c r="K19" s="65"/>
      <c r="L19" s="65"/>
      <c r="M19" s="65"/>
      <c r="N19" s="65"/>
      <c r="O19" s="65"/>
      <c r="P19" s="65"/>
      <c r="Q19" s="64"/>
      <c r="R19" s="314"/>
      <c r="S19" s="214">
        <v>347.54</v>
      </c>
      <c r="T19" s="455"/>
      <c r="U19" s="53"/>
      <c r="V19" s="53">
        <f t="shared" si="0"/>
        <v>368.39</v>
      </c>
    </row>
    <row r="20" spans="1:22" s="50" customFormat="1" ht="19.2" customHeight="1" x14ac:dyDescent="0.25">
      <c r="A20" s="207" t="s">
        <v>856</v>
      </c>
      <c r="B20" s="58" t="s">
        <v>1118</v>
      </c>
      <c r="C20" s="52">
        <v>236.02</v>
      </c>
      <c r="D20" s="51" t="s">
        <v>852</v>
      </c>
      <c r="E20" s="53">
        <f t="shared" si="1"/>
        <v>245.46</v>
      </c>
      <c r="F20" s="148">
        <f t="shared" si="2"/>
        <v>254.29656000000003</v>
      </c>
      <c r="G20" s="192"/>
      <c r="H20" s="53"/>
      <c r="I20" s="53"/>
      <c r="J20" s="53"/>
      <c r="K20" s="53"/>
      <c r="L20" s="53"/>
      <c r="M20" s="53"/>
      <c r="N20" s="53"/>
      <c r="O20" s="53"/>
      <c r="P20" s="53"/>
      <c r="Q20" s="52">
        <f t="shared" si="3"/>
        <v>254.3</v>
      </c>
      <c r="R20" s="163">
        <f t="shared" si="4"/>
        <v>263.70999999999998</v>
      </c>
      <c r="S20" s="213">
        <v>302.48</v>
      </c>
      <c r="T20" s="455"/>
      <c r="U20" s="53"/>
      <c r="V20" s="53">
        <f t="shared" si="0"/>
        <v>320.63</v>
      </c>
    </row>
    <row r="21" spans="1:22" s="50" customFormat="1" ht="19.2" customHeight="1" x14ac:dyDescent="0.25">
      <c r="A21" s="207" t="s">
        <v>857</v>
      </c>
      <c r="B21" s="58" t="s">
        <v>1119</v>
      </c>
      <c r="C21" s="52">
        <v>256.81</v>
      </c>
      <c r="D21" s="51" t="s">
        <v>852</v>
      </c>
      <c r="E21" s="53">
        <v>329.15</v>
      </c>
      <c r="F21" s="148">
        <f t="shared" si="2"/>
        <v>340.99939999999998</v>
      </c>
      <c r="G21" s="192"/>
      <c r="H21" s="53"/>
      <c r="I21" s="53"/>
      <c r="J21" s="53"/>
      <c r="K21" s="53"/>
      <c r="L21" s="53"/>
      <c r="M21" s="53"/>
      <c r="N21" s="53"/>
      <c r="O21" s="53"/>
      <c r="P21" s="53"/>
      <c r="Q21" s="52">
        <f t="shared" si="3"/>
        <v>341</v>
      </c>
      <c r="R21" s="163">
        <f t="shared" si="4"/>
        <v>353.62</v>
      </c>
      <c r="S21" s="213">
        <v>405.61</v>
      </c>
      <c r="T21" s="455"/>
      <c r="U21" s="53"/>
      <c r="V21" s="53">
        <f t="shared" si="0"/>
        <v>429.95</v>
      </c>
    </row>
    <row r="22" spans="1:22" s="50" customFormat="1" ht="19.2" customHeight="1" x14ac:dyDescent="0.25">
      <c r="A22" s="207" t="s">
        <v>858</v>
      </c>
      <c r="B22" s="58" t="s">
        <v>1120</v>
      </c>
      <c r="C22" s="52">
        <v>245.99</v>
      </c>
      <c r="D22" s="51" t="s">
        <v>852</v>
      </c>
      <c r="E22" s="53">
        <f t="shared" si="1"/>
        <v>255.83</v>
      </c>
      <c r="F22" s="148">
        <f t="shared" si="2"/>
        <v>265.03988000000004</v>
      </c>
      <c r="G22" s="192"/>
      <c r="H22" s="53"/>
      <c r="I22" s="53"/>
      <c r="J22" s="53"/>
      <c r="K22" s="53"/>
      <c r="L22" s="53"/>
      <c r="M22" s="53"/>
      <c r="N22" s="53"/>
      <c r="O22" s="53"/>
      <c r="P22" s="53"/>
      <c r="Q22" s="52">
        <f t="shared" si="3"/>
        <v>265.04000000000002</v>
      </c>
      <c r="R22" s="163">
        <f t="shared" si="4"/>
        <v>274.85000000000002</v>
      </c>
      <c r="S22" s="213">
        <v>315.25</v>
      </c>
      <c r="T22" s="455"/>
      <c r="U22" s="53"/>
      <c r="V22" s="53">
        <f t="shared" si="0"/>
        <v>334.17</v>
      </c>
    </row>
    <row r="23" spans="1:22" s="50" customFormat="1" ht="19.2" customHeight="1" x14ac:dyDescent="0.25">
      <c r="A23" s="207" t="s">
        <v>859</v>
      </c>
      <c r="B23" s="58" t="s">
        <v>1121</v>
      </c>
      <c r="C23" s="52">
        <v>257.85000000000002</v>
      </c>
      <c r="D23" s="51" t="s">
        <v>852</v>
      </c>
      <c r="E23" s="53">
        <f t="shared" si="1"/>
        <v>268.16000000000003</v>
      </c>
      <c r="F23" s="148">
        <f t="shared" si="2"/>
        <v>277.81376000000006</v>
      </c>
      <c r="G23" s="192"/>
      <c r="H23" s="53"/>
      <c r="I23" s="53"/>
      <c r="J23" s="53"/>
      <c r="K23" s="53"/>
      <c r="L23" s="53"/>
      <c r="M23" s="53"/>
      <c r="N23" s="53"/>
      <c r="O23" s="53"/>
      <c r="P23" s="53"/>
      <c r="Q23" s="52">
        <f t="shared" si="3"/>
        <v>277.81</v>
      </c>
      <c r="R23" s="163">
        <f t="shared" si="4"/>
        <v>288.08999999999997</v>
      </c>
      <c r="S23" s="213">
        <v>330.44</v>
      </c>
      <c r="T23" s="455"/>
      <c r="U23" s="53"/>
      <c r="V23" s="53">
        <f t="shared" si="0"/>
        <v>350.27</v>
      </c>
    </row>
    <row r="24" spans="1:22" s="50" customFormat="1" ht="19.2" customHeight="1" x14ac:dyDescent="0.25">
      <c r="A24" s="207" t="s">
        <v>860</v>
      </c>
      <c r="B24" s="58" t="s">
        <v>1122</v>
      </c>
      <c r="C24" s="52">
        <v>308.11</v>
      </c>
      <c r="D24" s="51" t="s">
        <v>852</v>
      </c>
      <c r="E24" s="53">
        <v>312.43</v>
      </c>
      <c r="F24" s="148">
        <f t="shared" si="2"/>
        <v>323.67748</v>
      </c>
      <c r="G24" s="192"/>
      <c r="H24" s="53"/>
      <c r="I24" s="53"/>
      <c r="J24" s="53"/>
      <c r="K24" s="53"/>
      <c r="L24" s="53"/>
      <c r="M24" s="53"/>
      <c r="N24" s="53"/>
      <c r="O24" s="53"/>
      <c r="P24" s="53"/>
      <c r="Q24" s="52">
        <f t="shared" si="3"/>
        <v>323.68</v>
      </c>
      <c r="R24" s="163">
        <f t="shared" si="4"/>
        <v>335.66</v>
      </c>
      <c r="S24" s="213">
        <v>385.01</v>
      </c>
      <c r="T24" s="455"/>
      <c r="U24" s="53"/>
      <c r="V24" s="53">
        <f t="shared" si="0"/>
        <v>408.11</v>
      </c>
    </row>
    <row r="25" spans="1:22" s="50" customFormat="1" ht="19.2" customHeight="1" x14ac:dyDescent="0.25">
      <c r="A25" s="207" t="s">
        <v>861</v>
      </c>
      <c r="B25" s="58" t="s">
        <v>1123</v>
      </c>
      <c r="C25" s="52">
        <v>372.25</v>
      </c>
      <c r="D25" s="51" t="s">
        <v>852</v>
      </c>
      <c r="E25" s="53">
        <v>379.14</v>
      </c>
      <c r="F25" s="148">
        <f t="shared" si="2"/>
        <v>392.78904</v>
      </c>
      <c r="G25" s="192"/>
      <c r="H25" s="53"/>
      <c r="I25" s="53"/>
      <c r="J25" s="53"/>
      <c r="K25" s="53"/>
      <c r="L25" s="53"/>
      <c r="M25" s="53"/>
      <c r="N25" s="53"/>
      <c r="O25" s="53"/>
      <c r="P25" s="53"/>
      <c r="Q25" s="52">
        <f t="shared" si="3"/>
        <v>392.79</v>
      </c>
      <c r="R25" s="163">
        <f t="shared" si="4"/>
        <v>407.32</v>
      </c>
      <c r="S25" s="213">
        <v>467.19</v>
      </c>
      <c r="T25" s="455"/>
      <c r="U25" s="53"/>
      <c r="V25" s="53">
        <f t="shared" si="0"/>
        <v>495.22</v>
      </c>
    </row>
    <row r="26" spans="1:22" ht="84" customHeight="1" x14ac:dyDescent="0.25">
      <c r="A26" s="463" t="s">
        <v>1161</v>
      </c>
      <c r="B26" s="463"/>
      <c r="C26" s="463"/>
      <c r="D26" s="463"/>
      <c r="E26" s="463"/>
      <c r="F26" s="463"/>
      <c r="G26" s="463"/>
      <c r="H26" s="463"/>
      <c r="I26" s="463"/>
      <c r="J26" s="463"/>
      <c r="K26" s="463"/>
      <c r="L26" s="463"/>
      <c r="M26" s="463"/>
      <c r="N26" s="463"/>
      <c r="O26" s="463"/>
      <c r="P26" s="463"/>
      <c r="Q26" s="463"/>
      <c r="R26" s="463"/>
      <c r="S26" s="463"/>
      <c r="T26" s="463"/>
      <c r="U26" s="463"/>
      <c r="V26" s="463"/>
    </row>
    <row r="27" spans="1:22" ht="114.6" customHeight="1" x14ac:dyDescent="0.25">
      <c r="A27" s="464">
        <f>ROUND(S27*1.06,2)</f>
        <v>0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465"/>
      <c r="S27" s="465"/>
      <c r="T27" s="465"/>
      <c r="U27" s="465"/>
      <c r="V27" s="466"/>
    </row>
    <row r="28" spans="1:22" s="35" customFormat="1" ht="48" customHeight="1" x14ac:dyDescent="0.25">
      <c r="A28" s="301" t="s">
        <v>71</v>
      </c>
      <c r="B28" s="302" t="s">
        <v>848</v>
      </c>
      <c r="C28" s="303" t="s">
        <v>849</v>
      </c>
      <c r="D28" s="304" t="s">
        <v>850</v>
      </c>
      <c r="E28" s="305" t="s">
        <v>75</v>
      </c>
      <c r="F28" s="312" t="s">
        <v>1047</v>
      </c>
      <c r="G28" s="192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101" t="s">
        <v>1079</v>
      </c>
      <c r="S28" s="310" t="s">
        <v>1159</v>
      </c>
      <c r="T28" s="39"/>
      <c r="U28" s="39"/>
      <c r="V28" s="310" t="s">
        <v>1201</v>
      </c>
    </row>
    <row r="29" spans="1:22" s="54" customFormat="1" ht="19.95" customHeight="1" x14ac:dyDescent="0.25">
      <c r="A29" s="208" t="s">
        <v>879</v>
      </c>
      <c r="B29" s="67" t="s">
        <v>1124</v>
      </c>
      <c r="C29" s="64">
        <v>215</v>
      </c>
      <c r="D29" s="65" t="s">
        <v>852</v>
      </c>
      <c r="E29" s="66">
        <f>ROUND(C29*1.04,2)</f>
        <v>223.6</v>
      </c>
      <c r="F29" s="149">
        <f>E29*1.036</f>
        <v>231.64959999999999</v>
      </c>
      <c r="G29" s="192"/>
      <c r="H29" s="446" t="s">
        <v>890</v>
      </c>
      <c r="I29" s="311"/>
      <c r="J29" s="311"/>
      <c r="K29" s="311"/>
      <c r="L29" s="311"/>
      <c r="M29" s="311"/>
      <c r="N29" s="311"/>
      <c r="O29" s="311"/>
      <c r="P29" s="311"/>
      <c r="Q29" s="52">
        <f t="shared" ref="Q29:Q33" si="5">ROUND(F29,2)</f>
        <v>231.65</v>
      </c>
      <c r="R29" s="163">
        <f>ROUND(Q29*1.037,2)</f>
        <v>240.22</v>
      </c>
      <c r="S29" s="213">
        <v>275.54000000000002</v>
      </c>
      <c r="T29" s="456"/>
      <c r="U29" s="311"/>
      <c r="V29" s="53">
        <f t="shared" si="0"/>
        <v>292.07</v>
      </c>
    </row>
    <row r="30" spans="1:22" s="54" customFormat="1" ht="19.95" customHeight="1" x14ac:dyDescent="0.25">
      <c r="A30" s="208" t="s">
        <v>880</v>
      </c>
      <c r="B30" s="67" t="s">
        <v>1125</v>
      </c>
      <c r="C30" s="64">
        <v>225</v>
      </c>
      <c r="D30" s="65" t="s">
        <v>852</v>
      </c>
      <c r="E30" s="66">
        <f>ROUND(C30*1.04,2)</f>
        <v>234</v>
      </c>
      <c r="F30" s="149">
        <f t="shared" ref="F30:F33" si="6">E30*1.036</f>
        <v>242.42400000000001</v>
      </c>
      <c r="G30" s="192"/>
      <c r="H30" s="446"/>
      <c r="I30" s="311"/>
      <c r="J30" s="311"/>
      <c r="K30" s="311"/>
      <c r="L30" s="311"/>
      <c r="M30" s="311"/>
      <c r="N30" s="311"/>
      <c r="O30" s="311"/>
      <c r="P30" s="311"/>
      <c r="Q30" s="52">
        <f t="shared" si="5"/>
        <v>242.42</v>
      </c>
      <c r="R30" s="163">
        <f t="shared" ref="R30:R33" si="7">ROUND(Q30*1.037,2)</f>
        <v>251.39</v>
      </c>
      <c r="S30" s="213">
        <v>288.35000000000002</v>
      </c>
      <c r="T30" s="456"/>
      <c r="U30" s="311"/>
      <c r="V30" s="53">
        <f t="shared" si="0"/>
        <v>305.64999999999998</v>
      </c>
    </row>
    <row r="31" spans="1:22" s="54" customFormat="1" ht="19.95" customHeight="1" x14ac:dyDescent="0.25">
      <c r="A31" s="208" t="s">
        <v>881</v>
      </c>
      <c r="B31" s="67" t="s">
        <v>1126</v>
      </c>
      <c r="C31" s="64">
        <v>230</v>
      </c>
      <c r="D31" s="65" t="s">
        <v>852</v>
      </c>
      <c r="E31" s="64">
        <f>ROUND(C31*1.04,2)</f>
        <v>239.2</v>
      </c>
      <c r="F31" s="149">
        <f t="shared" si="6"/>
        <v>247.81119999999999</v>
      </c>
      <c r="G31" s="192"/>
      <c r="H31" s="446"/>
      <c r="I31" s="311"/>
      <c r="J31" s="311"/>
      <c r="K31" s="311"/>
      <c r="L31" s="311"/>
      <c r="M31" s="311"/>
      <c r="N31" s="311"/>
      <c r="O31" s="311"/>
      <c r="P31" s="311"/>
      <c r="Q31" s="52">
        <f t="shared" si="5"/>
        <v>247.81</v>
      </c>
      <c r="R31" s="163">
        <f t="shared" si="7"/>
        <v>256.98</v>
      </c>
      <c r="S31" s="213">
        <v>294.76</v>
      </c>
      <c r="T31" s="456"/>
      <c r="U31" s="311"/>
      <c r="V31" s="53">
        <f t="shared" si="0"/>
        <v>312.45</v>
      </c>
    </row>
    <row r="32" spans="1:22" s="54" customFormat="1" ht="19.95" customHeight="1" x14ac:dyDescent="0.25">
      <c r="A32" s="207" t="s">
        <v>864</v>
      </c>
      <c r="B32" s="67" t="s">
        <v>1127</v>
      </c>
      <c r="C32" s="64">
        <v>240</v>
      </c>
      <c r="D32" s="65" t="s">
        <v>852</v>
      </c>
      <c r="E32" s="64">
        <f>ROUND(C32*1.04,2)</f>
        <v>249.6</v>
      </c>
      <c r="F32" s="149">
        <f t="shared" si="6"/>
        <v>258.5856</v>
      </c>
      <c r="G32" s="192"/>
      <c r="H32" s="446"/>
      <c r="I32" s="316" t="s">
        <v>892</v>
      </c>
      <c r="J32" s="311"/>
      <c r="K32" s="311"/>
      <c r="L32" s="311"/>
      <c r="M32" s="311"/>
      <c r="N32" s="311"/>
      <c r="O32" s="311"/>
      <c r="P32" s="311"/>
      <c r="Q32" s="52">
        <f t="shared" si="5"/>
        <v>258.58999999999997</v>
      </c>
      <c r="R32" s="163">
        <f t="shared" si="7"/>
        <v>268.16000000000003</v>
      </c>
      <c r="S32" s="213">
        <v>307.58</v>
      </c>
      <c r="T32" s="456"/>
      <c r="U32" s="311"/>
      <c r="V32" s="53">
        <f t="shared" si="0"/>
        <v>326.02999999999997</v>
      </c>
    </row>
    <row r="33" spans="1:22" s="54" customFormat="1" ht="19.95" customHeight="1" x14ac:dyDescent="0.25">
      <c r="A33" s="208" t="s">
        <v>882</v>
      </c>
      <c r="B33" s="67" t="s">
        <v>1128</v>
      </c>
      <c r="C33" s="317">
        <v>260</v>
      </c>
      <c r="D33" s="65" t="s">
        <v>852</v>
      </c>
      <c r="E33" s="64">
        <f t="shared" ref="E33" si="8">ROUND(C33*1.04,2)</f>
        <v>270.39999999999998</v>
      </c>
      <c r="F33" s="149">
        <f t="shared" si="6"/>
        <v>280.13439999999997</v>
      </c>
      <c r="G33" s="192"/>
      <c r="H33" s="446"/>
      <c r="I33" s="311"/>
      <c r="J33" s="311"/>
      <c r="K33" s="311"/>
      <c r="L33" s="311"/>
      <c r="M33" s="311"/>
      <c r="N33" s="311"/>
      <c r="O33" s="311"/>
      <c r="P33" s="311"/>
      <c r="Q33" s="52">
        <f t="shared" si="5"/>
        <v>280.13</v>
      </c>
      <c r="R33" s="163">
        <f t="shared" si="7"/>
        <v>290.49</v>
      </c>
      <c r="S33" s="213">
        <v>333.2</v>
      </c>
      <c r="T33" s="456"/>
      <c r="U33" s="311"/>
      <c r="V33" s="53">
        <f t="shared" si="0"/>
        <v>353.19</v>
      </c>
    </row>
    <row r="34" spans="1:22" ht="79.95" customHeight="1" x14ac:dyDescent="0.25">
      <c r="A34" s="463" t="s">
        <v>871</v>
      </c>
      <c r="B34" s="463"/>
      <c r="C34" s="463"/>
      <c r="D34" s="463"/>
      <c r="E34" s="463"/>
      <c r="F34" s="463"/>
      <c r="G34" s="463"/>
      <c r="H34" s="463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</row>
    <row r="35" spans="1:22" ht="125.4" customHeight="1" x14ac:dyDescent="0.25">
      <c r="A35" s="467">
        <f>ROUND(S35*1.06,2)</f>
        <v>0</v>
      </c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  <c r="T35" s="467"/>
      <c r="U35" s="467"/>
      <c r="V35" s="467"/>
    </row>
    <row r="36" spans="1:22" s="35" customFormat="1" ht="54" customHeight="1" x14ac:dyDescent="0.25">
      <c r="A36" s="301" t="s">
        <v>71</v>
      </c>
      <c r="B36" s="302" t="s">
        <v>848</v>
      </c>
      <c r="C36" s="303" t="s">
        <v>849</v>
      </c>
      <c r="D36" s="304" t="s">
        <v>850</v>
      </c>
      <c r="E36" s="318" t="s">
        <v>75</v>
      </c>
      <c r="F36" s="312" t="s">
        <v>1047</v>
      </c>
      <c r="G36" s="192"/>
      <c r="H36" s="311"/>
      <c r="I36" s="39"/>
      <c r="J36" s="39"/>
      <c r="K36" s="39"/>
      <c r="L36" s="39"/>
      <c r="M36" s="39"/>
      <c r="N36" s="39"/>
      <c r="O36" s="39"/>
      <c r="P36" s="39"/>
      <c r="Q36" s="39"/>
      <c r="R36" s="101" t="s">
        <v>1079</v>
      </c>
      <c r="S36" s="310" t="s">
        <v>1159</v>
      </c>
      <c r="T36" s="39"/>
      <c r="U36" s="39"/>
      <c r="V36" s="310" t="s">
        <v>1201</v>
      </c>
    </row>
    <row r="37" spans="1:22" s="50" customFormat="1" ht="17.399999999999999" customHeight="1" x14ac:dyDescent="0.25">
      <c r="A37" s="207" t="s">
        <v>868</v>
      </c>
      <c r="B37" s="58" t="s">
        <v>1129</v>
      </c>
      <c r="C37" s="52">
        <v>225</v>
      </c>
      <c r="D37" s="51" t="s">
        <v>852</v>
      </c>
      <c r="E37" s="52">
        <f>ROUND(C37*1.04,2)</f>
        <v>234</v>
      </c>
      <c r="F37" s="148">
        <f>E37*1.036</f>
        <v>242.42400000000001</v>
      </c>
      <c r="G37" s="192"/>
      <c r="H37" s="311"/>
      <c r="I37" s="53"/>
      <c r="J37" s="53"/>
      <c r="K37" s="53"/>
      <c r="L37" s="53"/>
      <c r="M37" s="53"/>
      <c r="N37" s="53"/>
      <c r="O37" s="53"/>
      <c r="P37" s="53"/>
      <c r="Q37" s="52">
        <f t="shared" ref="Q37:Q38" si="9">ROUND(F37,2)</f>
        <v>242.42</v>
      </c>
      <c r="R37" s="163">
        <f>ROUND(Q37*1.037,2)</f>
        <v>251.39</v>
      </c>
      <c r="S37" s="213">
        <v>288.35000000000002</v>
      </c>
      <c r="T37" s="457"/>
      <c r="U37" s="53"/>
      <c r="V37" s="53">
        <f t="shared" si="0"/>
        <v>305.64999999999998</v>
      </c>
    </row>
    <row r="38" spans="1:22" s="50" customFormat="1" ht="17.399999999999999" customHeight="1" x14ac:dyDescent="0.25">
      <c r="A38" s="207" t="s">
        <v>869</v>
      </c>
      <c r="B38" s="58" t="s">
        <v>1130</v>
      </c>
      <c r="C38" s="52">
        <v>239.51</v>
      </c>
      <c r="D38" s="51" t="s">
        <v>852</v>
      </c>
      <c r="E38" s="52">
        <f>ROUND(C38*1.04,2)</f>
        <v>249.09</v>
      </c>
      <c r="F38" s="148">
        <f>E38*1.036</f>
        <v>258.05724000000004</v>
      </c>
      <c r="G38" s="192"/>
      <c r="H38" s="311"/>
      <c r="I38" s="53"/>
      <c r="J38" s="53"/>
      <c r="K38" s="53"/>
      <c r="L38" s="53"/>
      <c r="M38" s="53"/>
      <c r="N38" s="53"/>
      <c r="O38" s="53"/>
      <c r="P38" s="53"/>
      <c r="Q38" s="52">
        <f t="shared" si="9"/>
        <v>258.06</v>
      </c>
      <c r="R38" s="163">
        <f>ROUND(Q38*1.037,2)</f>
        <v>267.61</v>
      </c>
      <c r="S38" s="213">
        <v>306.95</v>
      </c>
      <c r="T38" s="457"/>
      <c r="U38" s="53"/>
      <c r="V38" s="53">
        <f t="shared" si="0"/>
        <v>325.37</v>
      </c>
    </row>
    <row r="39" spans="1:22" ht="95.4" customHeight="1" x14ac:dyDescent="0.25">
      <c r="A39" s="463" t="s">
        <v>870</v>
      </c>
      <c r="B39" s="463"/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63"/>
      <c r="O39" s="463"/>
      <c r="P39" s="463"/>
      <c r="Q39" s="463"/>
      <c r="R39" s="463"/>
      <c r="S39" s="463"/>
      <c r="T39" s="463"/>
      <c r="U39" s="463"/>
      <c r="V39" s="463"/>
    </row>
    <row r="40" spans="1:22" ht="130.19999999999999" customHeight="1" x14ac:dyDescent="0.25">
      <c r="A40" s="467">
        <f>ROUND(S40*1.06,2)</f>
        <v>0</v>
      </c>
      <c r="B40" s="467"/>
      <c r="C40" s="467"/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467"/>
      <c r="R40" s="467"/>
      <c r="S40" s="467"/>
      <c r="T40" s="467"/>
      <c r="U40" s="467"/>
      <c r="V40" s="467"/>
    </row>
    <row r="41" spans="1:22" ht="37.950000000000003" customHeight="1" x14ac:dyDescent="0.25">
      <c r="A41" s="301" t="s">
        <v>71</v>
      </c>
      <c r="B41" s="302" t="s">
        <v>848</v>
      </c>
      <c r="C41" s="303" t="s">
        <v>849</v>
      </c>
      <c r="D41" s="304" t="s">
        <v>850</v>
      </c>
      <c r="E41" s="305" t="s">
        <v>75</v>
      </c>
      <c r="F41" s="312" t="s">
        <v>1047</v>
      </c>
      <c r="G41" s="192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101" t="s">
        <v>1079</v>
      </c>
      <c r="S41" s="310" t="s">
        <v>1159</v>
      </c>
      <c r="T41" s="319"/>
      <c r="U41" s="319"/>
      <c r="V41" s="310" t="s">
        <v>1201</v>
      </c>
    </row>
    <row r="42" spans="1:22" s="50" customFormat="1" ht="19.95" customHeight="1" x14ac:dyDescent="0.25">
      <c r="A42" s="208" t="s">
        <v>877</v>
      </c>
      <c r="B42" s="58" t="s">
        <v>1131</v>
      </c>
      <c r="C42" s="52">
        <v>212.2</v>
      </c>
      <c r="D42" s="51" t="s">
        <v>852</v>
      </c>
      <c r="E42" s="52">
        <f>ROUND(C42*1.04,2)</f>
        <v>220.69</v>
      </c>
      <c r="F42" s="148">
        <f>E42*1.036</f>
        <v>228.63484</v>
      </c>
      <c r="G42" s="192"/>
      <c r="H42" s="39"/>
      <c r="I42" s="53"/>
      <c r="J42" s="53"/>
      <c r="K42" s="53"/>
      <c r="L42" s="53"/>
      <c r="M42" s="53"/>
      <c r="N42" s="53"/>
      <c r="O42" s="53"/>
      <c r="P42" s="53"/>
      <c r="Q42" s="52">
        <f t="shared" ref="Q42:Q43" si="10">ROUND(F42,2)</f>
        <v>228.63</v>
      </c>
      <c r="R42" s="163">
        <f>ROUND(Q42*1.037,2)</f>
        <v>237.09</v>
      </c>
      <c r="S42" s="213">
        <v>271.95</v>
      </c>
      <c r="T42" s="458" t="s">
        <v>1134</v>
      </c>
      <c r="U42" s="53"/>
      <c r="V42" s="53">
        <f t="shared" si="0"/>
        <v>288.27</v>
      </c>
    </row>
    <row r="43" spans="1:22" s="50" customFormat="1" ht="19.95" customHeight="1" x14ac:dyDescent="0.25">
      <c r="A43" s="208" t="s">
        <v>878</v>
      </c>
      <c r="B43" s="58" t="s">
        <v>1132</v>
      </c>
      <c r="C43" s="52">
        <v>318</v>
      </c>
      <c r="D43" s="51" t="s">
        <v>852</v>
      </c>
      <c r="E43" s="53">
        <f>ROUND(C43*1.04,2)</f>
        <v>330.72</v>
      </c>
      <c r="F43" s="148">
        <f>E43*1.036</f>
        <v>342.62592000000006</v>
      </c>
      <c r="G43" s="192"/>
      <c r="H43" s="53"/>
      <c r="I43" s="53"/>
      <c r="J43" s="53"/>
      <c r="K43" s="53"/>
      <c r="L43" s="53"/>
      <c r="M43" s="53"/>
      <c r="N43" s="53"/>
      <c r="O43" s="53"/>
      <c r="P43" s="53"/>
      <c r="Q43" s="52">
        <f t="shared" si="10"/>
        <v>342.63</v>
      </c>
      <c r="R43" s="163">
        <f>ROUND(Q43*1.037,2)</f>
        <v>355.31</v>
      </c>
      <c r="S43" s="213">
        <v>407.54</v>
      </c>
      <c r="T43" s="458"/>
      <c r="U43" s="53"/>
      <c r="V43" s="53">
        <f t="shared" si="0"/>
        <v>431.99</v>
      </c>
    </row>
    <row r="44" spans="1:22" ht="49.95" hidden="1" customHeight="1" x14ac:dyDescent="0.25">
      <c r="A44" s="452" t="s">
        <v>889</v>
      </c>
      <c r="B44" s="453"/>
      <c r="C44" s="453"/>
      <c r="D44" s="453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4"/>
      <c r="U44" s="444" t="s">
        <v>1137</v>
      </c>
    </row>
    <row r="45" spans="1:22" ht="124.8" hidden="1" customHeight="1" x14ac:dyDescent="0.25">
      <c r="A45" s="449"/>
      <c r="B45" s="450"/>
      <c r="C45" s="450"/>
      <c r="D45" s="450"/>
      <c r="E45" s="450"/>
      <c r="F45" s="450"/>
      <c r="G45" s="450"/>
      <c r="H45" s="450"/>
      <c r="I45" s="450"/>
      <c r="J45" s="450"/>
      <c r="K45" s="450"/>
      <c r="L45" s="450"/>
      <c r="M45" s="450"/>
      <c r="N45" s="450"/>
      <c r="O45" s="450"/>
      <c r="P45" s="450"/>
      <c r="Q45" s="450"/>
      <c r="R45" s="450"/>
      <c r="S45" s="451"/>
      <c r="U45" s="445"/>
    </row>
    <row r="46" spans="1:22" ht="34.200000000000003" hidden="1" customHeight="1" x14ac:dyDescent="0.25">
      <c r="A46" s="191" t="s">
        <v>71</v>
      </c>
      <c r="B46" s="210" t="s">
        <v>848</v>
      </c>
      <c r="C46" s="165" t="s">
        <v>849</v>
      </c>
      <c r="D46" s="164" t="s">
        <v>850</v>
      </c>
      <c r="E46" s="166" t="s">
        <v>75</v>
      </c>
      <c r="F46" s="168" t="s">
        <v>1047</v>
      </c>
      <c r="G46" s="87"/>
      <c r="H46" s="56"/>
      <c r="I46" s="48"/>
      <c r="J46" s="48" t="s">
        <v>893</v>
      </c>
      <c r="K46" s="49"/>
      <c r="R46" s="189" t="s">
        <v>1079</v>
      </c>
      <c r="S46" s="167" t="s">
        <v>1133</v>
      </c>
      <c r="U46" s="445"/>
    </row>
    <row r="47" spans="1:22" ht="21" hidden="1" customHeight="1" x14ac:dyDescent="0.25">
      <c r="A47" s="208" t="s">
        <v>904</v>
      </c>
      <c r="B47" s="67" t="s">
        <v>903</v>
      </c>
      <c r="C47" s="68">
        <v>430</v>
      </c>
      <c r="D47" s="67" t="s">
        <v>852</v>
      </c>
      <c r="E47" s="69">
        <f>ROUND(C47*1.04,2)</f>
        <v>447.2</v>
      </c>
      <c r="F47" s="150">
        <f>E47*1.036</f>
        <v>463.29919999999998</v>
      </c>
      <c r="G47" s="87"/>
      <c r="H47" s="56"/>
      <c r="I47" s="48"/>
      <c r="J47" s="48"/>
      <c r="K47" s="49"/>
      <c r="Q47" s="162">
        <f t="shared" ref="Q47:Q52" si="11">ROUND(F47,2)</f>
        <v>463.3</v>
      </c>
      <c r="R47" s="190">
        <f>ROUND(Q47*1.037,2)</f>
        <v>480.44</v>
      </c>
      <c r="S47" s="213">
        <v>660.86</v>
      </c>
      <c r="U47" s="445"/>
    </row>
    <row r="48" spans="1:22" s="16" customFormat="1" ht="22.2" hidden="1" customHeight="1" x14ac:dyDescent="0.25">
      <c r="A48" s="208" t="s">
        <v>897</v>
      </c>
      <c r="B48" s="67" t="s">
        <v>896</v>
      </c>
      <c r="C48" s="68">
        <v>460</v>
      </c>
      <c r="D48" s="67" t="s">
        <v>852</v>
      </c>
      <c r="E48" s="69">
        <f>ROUND(C48*1.04,2)</f>
        <v>478.4</v>
      </c>
      <c r="F48" s="150">
        <f t="shared" ref="F48:F52" si="12">E48*1.036</f>
        <v>495.62239999999997</v>
      </c>
      <c r="G48" s="89"/>
      <c r="H48" s="447" t="s">
        <v>898</v>
      </c>
      <c r="I48" s="60"/>
      <c r="J48" s="61" t="s">
        <v>883</v>
      </c>
      <c r="K48" s="61" t="s">
        <v>884</v>
      </c>
      <c r="L48" s="59">
        <v>455</v>
      </c>
      <c r="M48" s="58" t="s">
        <v>852</v>
      </c>
      <c r="N48" s="59">
        <f>ROUND(L48*1.04,2)</f>
        <v>473.2</v>
      </c>
      <c r="Q48" s="162">
        <f t="shared" si="11"/>
        <v>495.62</v>
      </c>
      <c r="R48" s="190">
        <f t="shared" ref="R48:R52" si="13">ROUND(Q48*1.037,2)</f>
        <v>513.96</v>
      </c>
      <c r="S48" s="213">
        <f t="shared" ref="S48:S52" si="14">ROUND(R48*1.077,2)</f>
        <v>553.53</v>
      </c>
      <c r="U48" s="445"/>
    </row>
    <row r="49" spans="1:21" s="16" customFormat="1" ht="22.2" hidden="1" customHeight="1" x14ac:dyDescent="0.25">
      <c r="A49" s="208" t="s">
        <v>895</v>
      </c>
      <c r="B49" s="67" t="s">
        <v>894</v>
      </c>
      <c r="C49" s="68">
        <v>458</v>
      </c>
      <c r="D49" s="67" t="s">
        <v>852</v>
      </c>
      <c r="E49" s="70">
        <f t="shared" ref="E49:E52" si="15">ROUND(C49*1.04,2)</f>
        <v>476.32</v>
      </c>
      <c r="F49" s="150">
        <f t="shared" si="12"/>
        <v>493.46752000000004</v>
      </c>
      <c r="G49" s="90"/>
      <c r="H49" s="448"/>
      <c r="I49" s="60"/>
      <c r="J49" s="61" t="s">
        <v>885</v>
      </c>
      <c r="K49" s="61" t="s">
        <v>886</v>
      </c>
      <c r="L49" s="59">
        <v>458</v>
      </c>
      <c r="M49" s="58" t="s">
        <v>852</v>
      </c>
      <c r="N49" s="59">
        <f>ROUND(L49*1.04,2)</f>
        <v>476.32</v>
      </c>
      <c r="Q49" s="162">
        <f t="shared" si="11"/>
        <v>493.47</v>
      </c>
      <c r="R49" s="190">
        <f t="shared" si="13"/>
        <v>511.73</v>
      </c>
      <c r="S49" s="213">
        <f t="shared" si="14"/>
        <v>551.13</v>
      </c>
      <c r="U49" s="445"/>
    </row>
    <row r="50" spans="1:21" s="16" customFormat="1" ht="22.2" hidden="1" customHeight="1" x14ac:dyDescent="0.25">
      <c r="A50" s="208" t="s">
        <v>887</v>
      </c>
      <c r="B50" s="67" t="s">
        <v>888</v>
      </c>
      <c r="C50" s="68">
        <v>460</v>
      </c>
      <c r="D50" s="67" t="s">
        <v>852</v>
      </c>
      <c r="E50" s="69">
        <f t="shared" si="15"/>
        <v>478.4</v>
      </c>
      <c r="F50" s="150">
        <f t="shared" si="12"/>
        <v>495.62239999999997</v>
      </c>
      <c r="G50" s="88"/>
      <c r="H50" s="18" t="s">
        <v>905</v>
      </c>
      <c r="I50" s="60"/>
      <c r="J50" s="60"/>
      <c r="K50" s="62"/>
      <c r="Q50" s="162">
        <f t="shared" si="11"/>
        <v>495.62</v>
      </c>
      <c r="R50" s="190">
        <f t="shared" si="13"/>
        <v>513.96</v>
      </c>
      <c r="S50" s="213">
        <f t="shared" si="14"/>
        <v>553.53</v>
      </c>
      <c r="U50" s="445"/>
    </row>
    <row r="51" spans="1:21" s="16" customFormat="1" ht="22.2" hidden="1" customHeight="1" x14ac:dyDescent="0.25">
      <c r="A51" s="208" t="s">
        <v>902</v>
      </c>
      <c r="B51" s="67" t="s">
        <v>901</v>
      </c>
      <c r="C51" s="68">
        <v>470</v>
      </c>
      <c r="D51" s="67" t="s">
        <v>852</v>
      </c>
      <c r="E51" s="69">
        <f t="shared" si="15"/>
        <v>488.8</v>
      </c>
      <c r="F51" s="150">
        <f t="shared" si="12"/>
        <v>506.39680000000004</v>
      </c>
      <c r="G51" s="88"/>
      <c r="H51" s="446"/>
      <c r="I51" s="60"/>
      <c r="J51" s="60"/>
      <c r="K51" s="62"/>
      <c r="Q51" s="162">
        <f t="shared" si="11"/>
        <v>506.4</v>
      </c>
      <c r="R51" s="190">
        <f t="shared" si="13"/>
        <v>525.14</v>
      </c>
      <c r="S51" s="213">
        <f t="shared" si="14"/>
        <v>565.58000000000004</v>
      </c>
      <c r="U51" s="445"/>
    </row>
    <row r="52" spans="1:21" s="16" customFormat="1" ht="22.2" hidden="1" customHeight="1" x14ac:dyDescent="0.25">
      <c r="A52" s="208" t="s">
        <v>900</v>
      </c>
      <c r="B52" s="67" t="s">
        <v>899</v>
      </c>
      <c r="C52" s="68">
        <v>490</v>
      </c>
      <c r="D52" s="67" t="s">
        <v>852</v>
      </c>
      <c r="E52" s="69">
        <f t="shared" si="15"/>
        <v>509.6</v>
      </c>
      <c r="F52" s="150">
        <f t="shared" si="12"/>
        <v>527.94560000000001</v>
      </c>
      <c r="G52" s="88"/>
      <c r="H52" s="446"/>
      <c r="I52" s="60"/>
      <c r="J52" s="60"/>
      <c r="K52" s="62"/>
      <c r="Q52" s="162">
        <f t="shared" si="11"/>
        <v>527.95000000000005</v>
      </c>
      <c r="R52" s="190">
        <f t="shared" si="13"/>
        <v>547.48</v>
      </c>
      <c r="S52" s="213">
        <f t="shared" si="14"/>
        <v>589.64</v>
      </c>
      <c r="U52" s="445"/>
    </row>
    <row r="53" spans="1:21" x14ac:dyDescent="0.25">
      <c r="G53" s="55"/>
      <c r="H53" s="56"/>
      <c r="I53" s="48"/>
      <c r="J53" s="48"/>
      <c r="K53" s="49"/>
    </row>
    <row r="54" spans="1:21" x14ac:dyDescent="0.25">
      <c r="G54" s="55"/>
      <c r="H54" s="56"/>
    </row>
    <row r="55" spans="1:21" x14ac:dyDescent="0.25">
      <c r="G55" s="55"/>
      <c r="H55" s="56"/>
    </row>
    <row r="56" spans="1:21" x14ac:dyDescent="0.25">
      <c r="G56" s="55"/>
      <c r="H56" s="57"/>
    </row>
    <row r="57" spans="1:21" x14ac:dyDescent="0.25">
      <c r="G57" s="55"/>
      <c r="H57" s="55"/>
    </row>
  </sheetData>
  <sheetProtection algorithmName="SHA-512" hashValue="Kp+UPn8eGhumL6qYg1jWdaqLfZ7CtAP2zKThmxN36NqMMZPpr9GeUE4ZKUsX5LFiYR7nWrIQwMMxb+XaZBso3g==" saltValue="xaRbbOzK/hfUNh/+Hlq1YQ==" spinCount="100000" sheet="1" objects="1" scenarios="1"/>
  <mergeCells count="23">
    <mergeCell ref="A1:V1"/>
    <mergeCell ref="A4:V4"/>
    <mergeCell ref="A5:V5"/>
    <mergeCell ref="A8:V8"/>
    <mergeCell ref="A9:V9"/>
    <mergeCell ref="T11:T25"/>
    <mergeCell ref="T29:T33"/>
    <mergeCell ref="T37:T38"/>
    <mergeCell ref="T42:T43"/>
    <mergeCell ref="A2:V2"/>
    <mergeCell ref="A3:V3"/>
    <mergeCell ref="H29:H33"/>
    <mergeCell ref="A26:V26"/>
    <mergeCell ref="A27:V27"/>
    <mergeCell ref="A34:V34"/>
    <mergeCell ref="A35:V35"/>
    <mergeCell ref="A39:V39"/>
    <mergeCell ref="A40:V40"/>
    <mergeCell ref="U44:U52"/>
    <mergeCell ref="H51:H52"/>
    <mergeCell ref="H48:H49"/>
    <mergeCell ref="A45:S45"/>
    <mergeCell ref="A44:S44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H92"/>
  <sheetViews>
    <sheetView workbookViewId="0">
      <selection activeCell="A9" sqref="A9"/>
    </sheetView>
  </sheetViews>
  <sheetFormatPr defaultRowHeight="13.2" x14ac:dyDescent="0.25"/>
  <cols>
    <col min="1" max="1" width="57" bestFit="1" customWidth="1"/>
  </cols>
  <sheetData>
    <row r="4" spans="1:8" x14ac:dyDescent="0.25">
      <c r="A4" s="9" t="s">
        <v>434</v>
      </c>
      <c r="B4" s="10" t="s">
        <v>413</v>
      </c>
      <c r="C4" s="11">
        <v>160</v>
      </c>
      <c r="D4" s="11">
        <v>480</v>
      </c>
      <c r="E4" s="12">
        <v>200</v>
      </c>
      <c r="F4" s="12">
        <v>600</v>
      </c>
      <c r="G4">
        <f>IF(E4=C4,1,0)</f>
        <v>0</v>
      </c>
      <c r="H4">
        <f>IF(F4=D4,1,0)</f>
        <v>0</v>
      </c>
    </row>
    <row r="5" spans="1:8" x14ac:dyDescent="0.25">
      <c r="A5" s="9" t="s">
        <v>435</v>
      </c>
      <c r="B5" s="10" t="s">
        <v>414</v>
      </c>
      <c r="C5" s="13">
        <v>28</v>
      </c>
      <c r="D5" s="13">
        <v>84</v>
      </c>
      <c r="E5" s="12">
        <v>28</v>
      </c>
      <c r="F5" s="12">
        <v>84</v>
      </c>
      <c r="G5">
        <f>IF(E5=C5,1,0)</f>
        <v>1</v>
      </c>
      <c r="H5">
        <f>IF(F5=D5,1,0)</f>
        <v>1</v>
      </c>
    </row>
    <row r="13" spans="1:8" x14ac:dyDescent="0.25">
      <c r="A13" s="2" t="s">
        <v>383</v>
      </c>
      <c r="B13" s="2" t="s">
        <v>382</v>
      </c>
      <c r="C13">
        <v>1</v>
      </c>
    </row>
    <row r="14" spans="1:8" x14ac:dyDescent="0.25">
      <c r="A14" s="2" t="s">
        <v>385</v>
      </c>
      <c r="B14" s="2" t="s">
        <v>382</v>
      </c>
      <c r="C14">
        <v>2</v>
      </c>
    </row>
    <row r="15" spans="1:8" x14ac:dyDescent="0.25">
      <c r="A15" s="2" t="s">
        <v>386</v>
      </c>
      <c r="B15" s="2" t="s">
        <v>382</v>
      </c>
      <c r="C15">
        <v>3</v>
      </c>
    </row>
    <row r="16" spans="1:8" x14ac:dyDescent="0.25">
      <c r="A16" s="2" t="s">
        <v>387</v>
      </c>
      <c r="B16" s="2" t="s">
        <v>382</v>
      </c>
      <c r="C16">
        <v>4</v>
      </c>
    </row>
    <row r="17" spans="1:3" x14ac:dyDescent="0.25">
      <c r="A17" s="2" t="s">
        <v>388</v>
      </c>
      <c r="B17" s="2" t="s">
        <v>382</v>
      </c>
      <c r="C17">
        <v>5</v>
      </c>
    </row>
    <row r="18" spans="1:3" x14ac:dyDescent="0.25">
      <c r="A18" s="2" t="s">
        <v>389</v>
      </c>
      <c r="B18" s="2" t="s">
        <v>382</v>
      </c>
      <c r="C18">
        <v>6</v>
      </c>
    </row>
    <row r="19" spans="1:3" x14ac:dyDescent="0.25">
      <c r="A19" s="2" t="s">
        <v>398</v>
      </c>
      <c r="B19" s="2" t="s">
        <v>382</v>
      </c>
      <c r="C19">
        <v>7</v>
      </c>
    </row>
    <row r="20" spans="1:3" x14ac:dyDescent="0.25">
      <c r="A20" s="2" t="s">
        <v>402</v>
      </c>
      <c r="B20" s="2" t="s">
        <v>382</v>
      </c>
      <c r="C20">
        <v>8</v>
      </c>
    </row>
    <row r="21" spans="1:3" x14ac:dyDescent="0.25">
      <c r="A21" s="2" t="s">
        <v>404</v>
      </c>
      <c r="B21" s="2" t="s">
        <v>382</v>
      </c>
      <c r="C21">
        <v>9</v>
      </c>
    </row>
    <row r="22" spans="1:3" x14ac:dyDescent="0.25">
      <c r="A22" s="2" t="s">
        <v>406</v>
      </c>
      <c r="B22" s="2" t="s">
        <v>382</v>
      </c>
      <c r="C22">
        <v>10</v>
      </c>
    </row>
    <row r="23" spans="1:3" x14ac:dyDescent="0.25">
      <c r="A23" s="2" t="s">
        <v>408</v>
      </c>
      <c r="B23" s="2" t="s">
        <v>382</v>
      </c>
      <c r="C23">
        <v>11</v>
      </c>
    </row>
    <row r="24" spans="1:3" x14ac:dyDescent="0.25">
      <c r="A24" s="2" t="s">
        <v>409</v>
      </c>
      <c r="B24" s="2" t="s">
        <v>382</v>
      </c>
      <c r="C24">
        <v>12</v>
      </c>
    </row>
    <row r="25" spans="1:3" x14ac:dyDescent="0.25">
      <c r="A25" s="2" t="s">
        <v>410</v>
      </c>
      <c r="B25" s="2" t="s">
        <v>382</v>
      </c>
      <c r="C25">
        <v>13</v>
      </c>
    </row>
    <row r="26" spans="1:3" x14ac:dyDescent="0.25">
      <c r="A26" s="2" t="s">
        <v>41</v>
      </c>
      <c r="B26" s="2" t="s">
        <v>382</v>
      </c>
      <c r="C26">
        <v>14</v>
      </c>
    </row>
    <row r="27" spans="1:3" x14ac:dyDescent="0.25">
      <c r="A27" s="2" t="s">
        <v>43</v>
      </c>
      <c r="B27" s="2" t="s">
        <v>382</v>
      </c>
      <c r="C27">
        <v>15</v>
      </c>
    </row>
    <row r="28" spans="1:3" x14ac:dyDescent="0.25">
      <c r="A28" s="2" t="s">
        <v>391</v>
      </c>
      <c r="B28" s="2" t="s">
        <v>382</v>
      </c>
      <c r="C28">
        <v>16</v>
      </c>
    </row>
    <row r="29" spans="1:3" x14ac:dyDescent="0.25">
      <c r="A29" s="2" t="s">
        <v>395</v>
      </c>
      <c r="B29" s="2" t="s">
        <v>382</v>
      </c>
      <c r="C29">
        <v>17</v>
      </c>
    </row>
    <row r="30" spans="1:3" x14ac:dyDescent="0.25">
      <c r="A30" s="2" t="s">
        <v>400</v>
      </c>
      <c r="B30" s="2" t="s">
        <v>382</v>
      </c>
      <c r="C30">
        <v>18</v>
      </c>
    </row>
    <row r="31" spans="1:3" x14ac:dyDescent="0.25">
      <c r="A31" s="2" t="s">
        <v>401</v>
      </c>
      <c r="B31" s="2" t="s">
        <v>382</v>
      </c>
      <c r="C31">
        <v>19</v>
      </c>
    </row>
    <row r="32" spans="1:3" x14ac:dyDescent="0.25">
      <c r="A32" s="2" t="s">
        <v>392</v>
      </c>
      <c r="B32" s="2" t="s">
        <v>382</v>
      </c>
      <c r="C32">
        <v>20</v>
      </c>
    </row>
    <row r="33" spans="1:3" x14ac:dyDescent="0.25">
      <c r="A33" s="2" t="s">
        <v>390</v>
      </c>
      <c r="B33" s="2" t="s">
        <v>382</v>
      </c>
      <c r="C33">
        <v>21</v>
      </c>
    </row>
    <row r="34" spans="1:3" x14ac:dyDescent="0.25">
      <c r="A34" s="2" t="s">
        <v>394</v>
      </c>
      <c r="B34" s="2" t="s">
        <v>382</v>
      </c>
      <c r="C34">
        <v>22</v>
      </c>
    </row>
    <row r="35" spans="1:3" x14ac:dyDescent="0.25">
      <c r="A35" s="2" t="s">
        <v>407</v>
      </c>
      <c r="B35" s="2" t="s">
        <v>382</v>
      </c>
      <c r="C35">
        <v>23</v>
      </c>
    </row>
    <row r="36" spans="1:3" x14ac:dyDescent="0.25">
      <c r="A36" s="2" t="s">
        <v>42</v>
      </c>
      <c r="B36" s="2" t="s">
        <v>382</v>
      </c>
      <c r="C36">
        <v>24</v>
      </c>
    </row>
    <row r="37" spans="1:3" x14ac:dyDescent="0.25">
      <c r="A37" s="2" t="s">
        <v>393</v>
      </c>
      <c r="B37" s="2" t="s">
        <v>382</v>
      </c>
      <c r="C37">
        <v>25</v>
      </c>
    </row>
    <row r="38" spans="1:3" x14ac:dyDescent="0.25">
      <c r="A38" s="2" t="s">
        <v>396</v>
      </c>
      <c r="B38" s="2" t="s">
        <v>382</v>
      </c>
      <c r="C38">
        <v>26</v>
      </c>
    </row>
    <row r="39" spans="1:3" x14ac:dyDescent="0.25">
      <c r="A39" s="2" t="s">
        <v>399</v>
      </c>
      <c r="B39" s="2" t="s">
        <v>382</v>
      </c>
      <c r="C39">
        <v>27</v>
      </c>
    </row>
    <row r="40" spans="1:3" x14ac:dyDescent="0.25">
      <c r="A40" s="2" t="s">
        <v>403</v>
      </c>
      <c r="B40" s="2" t="s">
        <v>382</v>
      </c>
      <c r="C40">
        <v>28</v>
      </c>
    </row>
    <row r="41" spans="1:3" x14ac:dyDescent="0.25">
      <c r="A41" s="2" t="s">
        <v>405</v>
      </c>
      <c r="B41" s="2" t="s">
        <v>382</v>
      </c>
      <c r="C41">
        <v>29</v>
      </c>
    </row>
    <row r="42" spans="1:3" x14ac:dyDescent="0.25">
      <c r="A42" s="4" t="s">
        <v>44</v>
      </c>
      <c r="B42" s="4" t="s">
        <v>382</v>
      </c>
      <c r="C42">
        <v>30</v>
      </c>
    </row>
    <row r="43" spans="1:3" x14ac:dyDescent="0.25">
      <c r="A43" s="4" t="s">
        <v>45</v>
      </c>
      <c r="B43" s="4" t="s">
        <v>382</v>
      </c>
      <c r="C43">
        <v>31</v>
      </c>
    </row>
    <row r="44" spans="1:3" x14ac:dyDescent="0.25">
      <c r="A44" s="4" t="s">
        <v>48</v>
      </c>
      <c r="B44" s="4" t="s">
        <v>382</v>
      </c>
      <c r="C44">
        <v>32</v>
      </c>
    </row>
    <row r="45" spans="1:3" x14ac:dyDescent="0.25">
      <c r="A45" s="4" t="s">
        <v>51</v>
      </c>
      <c r="B45" s="4" t="s">
        <v>382</v>
      </c>
      <c r="C45">
        <v>33</v>
      </c>
    </row>
    <row r="46" spans="1:3" x14ac:dyDescent="0.25">
      <c r="A46" s="4" t="s">
        <v>55</v>
      </c>
      <c r="B46" s="4" t="s">
        <v>382</v>
      </c>
      <c r="C46">
        <v>34</v>
      </c>
    </row>
    <row r="47" spans="1:3" x14ac:dyDescent="0.25">
      <c r="A47" s="4" t="s">
        <v>46</v>
      </c>
      <c r="B47" s="4" t="s">
        <v>382</v>
      </c>
      <c r="C47">
        <v>35</v>
      </c>
    </row>
    <row r="48" spans="1:3" x14ac:dyDescent="0.25">
      <c r="A48" s="4" t="s">
        <v>49</v>
      </c>
      <c r="B48" s="4" t="s">
        <v>382</v>
      </c>
      <c r="C48">
        <v>36</v>
      </c>
    </row>
    <row r="49" spans="1:3" x14ac:dyDescent="0.25">
      <c r="A49" s="4" t="s">
        <v>53</v>
      </c>
      <c r="B49" s="4" t="s">
        <v>382</v>
      </c>
      <c r="C49">
        <v>37</v>
      </c>
    </row>
    <row r="50" spans="1:3" x14ac:dyDescent="0.25">
      <c r="A50" s="4" t="s">
        <v>56</v>
      </c>
      <c r="B50" s="4" t="s">
        <v>382</v>
      </c>
      <c r="C50">
        <v>38</v>
      </c>
    </row>
    <row r="51" spans="1:3" x14ac:dyDescent="0.25">
      <c r="A51" s="4" t="s">
        <v>52</v>
      </c>
      <c r="B51" s="4" t="s">
        <v>382</v>
      </c>
      <c r="C51">
        <v>39</v>
      </c>
    </row>
    <row r="52" spans="1:3" x14ac:dyDescent="0.25">
      <c r="A52" s="4" t="s">
        <v>57</v>
      </c>
      <c r="B52" s="4" t="s">
        <v>382</v>
      </c>
      <c r="C52">
        <v>40</v>
      </c>
    </row>
    <row r="53" spans="1:3" x14ac:dyDescent="0.25">
      <c r="A53" s="4" t="s">
        <v>50</v>
      </c>
      <c r="B53" s="4" t="s">
        <v>382</v>
      </c>
      <c r="C53">
        <v>41</v>
      </c>
    </row>
    <row r="54" spans="1:3" x14ac:dyDescent="0.25">
      <c r="A54" s="4" t="s">
        <v>54</v>
      </c>
      <c r="B54" s="4" t="s">
        <v>382</v>
      </c>
      <c r="C54">
        <v>42</v>
      </c>
    </row>
    <row r="55" spans="1:3" x14ac:dyDescent="0.25">
      <c r="A55" s="4" t="s">
        <v>58</v>
      </c>
      <c r="B55" s="4" t="s">
        <v>382</v>
      </c>
      <c r="C55">
        <v>43</v>
      </c>
    </row>
    <row r="56" spans="1:3" x14ac:dyDescent="0.25">
      <c r="A56" s="5" t="s">
        <v>1</v>
      </c>
      <c r="B56" s="5" t="s">
        <v>382</v>
      </c>
      <c r="C56">
        <v>44</v>
      </c>
    </row>
    <row r="57" spans="1:3" x14ac:dyDescent="0.25">
      <c r="A57" s="5" t="s">
        <v>2</v>
      </c>
      <c r="B57" s="5" t="s">
        <v>382</v>
      </c>
      <c r="C57">
        <v>45</v>
      </c>
    </row>
    <row r="58" spans="1:3" x14ac:dyDescent="0.25">
      <c r="A58" s="5" t="s">
        <v>4</v>
      </c>
      <c r="B58" s="5" t="s">
        <v>382</v>
      </c>
      <c r="C58">
        <v>46</v>
      </c>
    </row>
    <row r="59" spans="1:3" x14ac:dyDescent="0.25">
      <c r="A59" s="5" t="s">
        <v>9</v>
      </c>
      <c r="B59" s="5" t="s">
        <v>382</v>
      </c>
      <c r="C59">
        <v>47</v>
      </c>
    </row>
    <row r="60" spans="1:3" x14ac:dyDescent="0.25">
      <c r="A60" s="5" t="s">
        <v>10</v>
      </c>
      <c r="B60" s="5" t="s">
        <v>382</v>
      </c>
      <c r="C60">
        <v>48</v>
      </c>
    </row>
    <row r="61" spans="1:3" x14ac:dyDescent="0.25">
      <c r="A61" s="5" t="s">
        <v>11</v>
      </c>
      <c r="B61" s="5" t="s">
        <v>382</v>
      </c>
      <c r="C61">
        <v>49</v>
      </c>
    </row>
    <row r="62" spans="1:3" x14ac:dyDescent="0.25">
      <c r="A62" s="5" t="s">
        <v>16</v>
      </c>
      <c r="B62" s="5" t="s">
        <v>382</v>
      </c>
      <c r="C62">
        <v>50</v>
      </c>
    </row>
    <row r="63" spans="1:3" x14ac:dyDescent="0.25">
      <c r="A63" s="5" t="s">
        <v>22</v>
      </c>
      <c r="B63" s="5" t="s">
        <v>382</v>
      </c>
      <c r="C63">
        <v>51</v>
      </c>
    </row>
    <row r="64" spans="1:3" x14ac:dyDescent="0.25">
      <c r="A64" s="5" t="s">
        <v>28</v>
      </c>
      <c r="B64" s="5" t="s">
        <v>382</v>
      </c>
      <c r="C64">
        <v>52</v>
      </c>
    </row>
    <row r="65" spans="1:3" x14ac:dyDescent="0.25">
      <c r="A65" s="5" t="s">
        <v>37</v>
      </c>
      <c r="B65" s="5" t="s">
        <v>382</v>
      </c>
      <c r="C65">
        <v>53</v>
      </c>
    </row>
    <row r="66" spans="1:3" x14ac:dyDescent="0.25">
      <c r="A66" s="5" t="s">
        <v>5</v>
      </c>
      <c r="B66" s="5" t="s">
        <v>382</v>
      </c>
      <c r="C66">
        <v>54</v>
      </c>
    </row>
    <row r="67" spans="1:3" x14ac:dyDescent="0.25">
      <c r="A67" s="5" t="s">
        <v>23</v>
      </c>
      <c r="B67" s="5" t="s">
        <v>382</v>
      </c>
      <c r="C67">
        <v>55</v>
      </c>
    </row>
    <row r="68" spans="1:3" x14ac:dyDescent="0.25">
      <c r="A68" s="5" t="s">
        <v>29</v>
      </c>
      <c r="B68" s="5" t="s">
        <v>382</v>
      </c>
      <c r="C68">
        <v>56</v>
      </c>
    </row>
    <row r="69" spans="1:3" x14ac:dyDescent="0.25">
      <c r="A69" s="5" t="s">
        <v>38</v>
      </c>
      <c r="B69" s="5" t="s">
        <v>382</v>
      </c>
      <c r="C69">
        <v>57</v>
      </c>
    </row>
    <row r="70" spans="1:3" x14ac:dyDescent="0.25">
      <c r="A70" s="5" t="s">
        <v>3</v>
      </c>
      <c r="B70" s="5" t="s">
        <v>382</v>
      </c>
      <c r="C70">
        <v>58</v>
      </c>
    </row>
    <row r="71" spans="1:3" x14ac:dyDescent="0.25">
      <c r="A71" s="5" t="s">
        <v>30</v>
      </c>
      <c r="B71" s="5" t="s">
        <v>382</v>
      </c>
      <c r="C71">
        <v>59</v>
      </c>
    </row>
    <row r="72" spans="1:3" x14ac:dyDescent="0.25">
      <c r="A72" s="5" t="s">
        <v>31</v>
      </c>
      <c r="B72" s="5" t="s">
        <v>382</v>
      </c>
      <c r="C72">
        <v>60</v>
      </c>
    </row>
    <row r="73" spans="1:3" x14ac:dyDescent="0.25">
      <c r="A73" s="5" t="s">
        <v>6</v>
      </c>
      <c r="B73" s="5" t="s">
        <v>382</v>
      </c>
      <c r="C73">
        <v>61</v>
      </c>
    </row>
    <row r="74" spans="1:3" x14ac:dyDescent="0.25">
      <c r="A74" s="5" t="s">
        <v>12</v>
      </c>
      <c r="B74" s="5" t="s">
        <v>382</v>
      </c>
      <c r="C74">
        <v>62</v>
      </c>
    </row>
    <row r="75" spans="1:3" x14ac:dyDescent="0.25">
      <c r="A75" s="5" t="s">
        <v>32</v>
      </c>
      <c r="B75" s="5" t="s">
        <v>382</v>
      </c>
      <c r="C75">
        <v>63</v>
      </c>
    </row>
    <row r="85" spans="1:6" x14ac:dyDescent="0.25">
      <c r="A85" s="5" t="s">
        <v>7</v>
      </c>
      <c r="B85" s="8">
        <v>6.08</v>
      </c>
      <c r="C85" s="5" t="s">
        <v>8</v>
      </c>
      <c r="D85" s="5" t="s">
        <v>381</v>
      </c>
      <c r="E85" s="5" t="s">
        <v>411</v>
      </c>
      <c r="F85" s="7" t="s">
        <v>140</v>
      </c>
    </row>
    <row r="86" spans="1:6" x14ac:dyDescent="0.25">
      <c r="A86" s="5" t="s">
        <v>14</v>
      </c>
      <c r="B86" s="8">
        <v>11.6</v>
      </c>
      <c r="C86" s="5" t="s">
        <v>15</v>
      </c>
      <c r="D86" s="5" t="s">
        <v>13</v>
      </c>
      <c r="E86" s="5" t="s">
        <v>411</v>
      </c>
      <c r="F86" s="7" t="s">
        <v>140</v>
      </c>
    </row>
    <row r="87" spans="1:6" x14ac:dyDescent="0.25">
      <c r="A87" s="5" t="s">
        <v>18</v>
      </c>
      <c r="B87" s="8">
        <v>12.3</v>
      </c>
      <c r="C87" s="5" t="s">
        <v>19</v>
      </c>
      <c r="D87" s="5" t="s">
        <v>13</v>
      </c>
      <c r="E87" s="5" t="s">
        <v>411</v>
      </c>
      <c r="F87" s="7" t="s">
        <v>140</v>
      </c>
    </row>
    <row r="88" spans="1:6" x14ac:dyDescent="0.25">
      <c r="A88" s="5" t="s">
        <v>20</v>
      </c>
      <c r="B88" s="8">
        <v>12.3</v>
      </c>
      <c r="C88" s="5" t="s">
        <v>21</v>
      </c>
      <c r="D88" s="5" t="s">
        <v>13</v>
      </c>
      <c r="E88" s="5" t="s">
        <v>411</v>
      </c>
      <c r="F88" s="7" t="s">
        <v>140</v>
      </c>
    </row>
    <row r="89" spans="1:6" x14ac:dyDescent="0.25">
      <c r="A89" s="5" t="s">
        <v>24</v>
      </c>
      <c r="B89" s="8">
        <v>16.5</v>
      </c>
      <c r="C89" s="5" t="s">
        <v>25</v>
      </c>
      <c r="D89" s="5" t="s">
        <v>13</v>
      </c>
      <c r="E89" s="5" t="s">
        <v>411</v>
      </c>
      <c r="F89" s="7" t="s">
        <v>140</v>
      </c>
    </row>
    <row r="90" spans="1:6" x14ac:dyDescent="0.25">
      <c r="A90" s="5" t="s">
        <v>26</v>
      </c>
      <c r="B90" s="8">
        <v>16.5</v>
      </c>
      <c r="C90" s="5" t="s">
        <v>27</v>
      </c>
      <c r="D90" s="5" t="s">
        <v>13</v>
      </c>
      <c r="E90" s="5" t="s">
        <v>411</v>
      </c>
      <c r="F90" s="7" t="s">
        <v>140</v>
      </c>
    </row>
    <row r="91" spans="1:6" x14ac:dyDescent="0.25">
      <c r="A91" s="5" t="s">
        <v>33</v>
      </c>
      <c r="B91" s="8">
        <v>17.3</v>
      </c>
      <c r="C91" s="5" t="s">
        <v>34</v>
      </c>
      <c r="D91" s="5" t="s">
        <v>13</v>
      </c>
      <c r="E91" s="5" t="s">
        <v>411</v>
      </c>
      <c r="F91" s="7" t="s">
        <v>140</v>
      </c>
    </row>
    <row r="92" spans="1:6" x14ac:dyDescent="0.25">
      <c r="A92" s="5" t="s">
        <v>35</v>
      </c>
      <c r="B92" s="8">
        <v>17.3</v>
      </c>
      <c r="C92" s="5" t="s">
        <v>36</v>
      </c>
      <c r="D92" s="5" t="s">
        <v>13</v>
      </c>
      <c r="E92" s="5" t="s">
        <v>411</v>
      </c>
      <c r="F92" s="7" t="s">
        <v>140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9"/>
  <sheetViews>
    <sheetView workbookViewId="0">
      <selection activeCell="F3" sqref="F3"/>
    </sheetView>
  </sheetViews>
  <sheetFormatPr defaultRowHeight="13.8" x14ac:dyDescent="0.25"/>
  <cols>
    <col min="1" max="1" width="9.44140625" style="28" customWidth="1"/>
    <col min="2" max="2" width="63.6640625" style="154" customWidth="1"/>
    <col min="3" max="3" width="12" hidden="1" customWidth="1"/>
    <col min="4" max="4" width="12.44140625" customWidth="1"/>
    <col min="5" max="5" width="8.88671875" customWidth="1"/>
  </cols>
  <sheetData>
    <row r="1" spans="1:4" ht="45" customHeight="1" x14ac:dyDescent="0.4">
      <c r="A1" s="474" t="s">
        <v>1063</v>
      </c>
      <c r="B1" s="475"/>
      <c r="C1" s="475"/>
      <c r="D1" s="475"/>
    </row>
    <row r="2" spans="1:4" s="50" customFormat="1" ht="37.950000000000003" customHeight="1" x14ac:dyDescent="0.25">
      <c r="A2" s="472" t="s">
        <v>1062</v>
      </c>
      <c r="B2" s="473"/>
      <c r="C2" s="473"/>
      <c r="D2" s="473"/>
    </row>
    <row r="3" spans="1:4" ht="102" customHeight="1" x14ac:dyDescent="0.25">
      <c r="A3" s="471"/>
      <c r="B3" s="471"/>
      <c r="C3" s="471"/>
      <c r="D3" s="471"/>
    </row>
    <row r="4" spans="1:4" ht="53.4" customHeight="1" x14ac:dyDescent="0.25">
      <c r="A4" s="191" t="s">
        <v>71</v>
      </c>
      <c r="B4" s="152" t="s">
        <v>1069</v>
      </c>
      <c r="C4" s="114" t="s">
        <v>1138</v>
      </c>
      <c r="D4" s="114" t="s">
        <v>1186</v>
      </c>
    </row>
    <row r="5" spans="1:4" s="100" customFormat="1" ht="25.95" customHeight="1" x14ac:dyDescent="0.25">
      <c r="A5" s="181" t="s">
        <v>920</v>
      </c>
      <c r="B5" s="153" t="s">
        <v>1070</v>
      </c>
      <c r="C5" s="193">
        <v>842.88</v>
      </c>
      <c r="D5" s="193">
        <f>ROUND(C5*1.06,2)</f>
        <v>893.45</v>
      </c>
    </row>
    <row r="6" spans="1:4" s="100" customFormat="1" ht="29.4" customHeight="1" x14ac:dyDescent="0.25">
      <c r="A6" s="181" t="s">
        <v>921</v>
      </c>
      <c r="B6" s="153" t="s">
        <v>1073</v>
      </c>
      <c r="C6" s="193">
        <v>842.88</v>
      </c>
      <c r="D6" s="193">
        <f t="shared" ref="D6:D11" si="0">ROUND(C6*1.06,2)</f>
        <v>893.45</v>
      </c>
    </row>
    <row r="7" spans="1:4" s="100" customFormat="1" ht="29.4" customHeight="1" x14ac:dyDescent="0.25">
      <c r="A7" s="181" t="s">
        <v>922</v>
      </c>
      <c r="B7" s="153" t="s">
        <v>1071</v>
      </c>
      <c r="C7" s="193">
        <v>842.88</v>
      </c>
      <c r="D7" s="193">
        <f t="shared" si="0"/>
        <v>893.45</v>
      </c>
    </row>
    <row r="8" spans="1:4" ht="28.95" customHeight="1" x14ac:dyDescent="0.25">
      <c r="A8" s="181" t="s">
        <v>923</v>
      </c>
      <c r="B8" s="153" t="s">
        <v>1074</v>
      </c>
      <c r="C8" s="193">
        <v>910.67</v>
      </c>
      <c r="D8" s="193">
        <f t="shared" si="0"/>
        <v>965.31</v>
      </c>
    </row>
    <row r="9" spans="1:4" s="99" customFormat="1" ht="28.95" customHeight="1" x14ac:dyDescent="0.25">
      <c r="A9" s="181" t="s">
        <v>924</v>
      </c>
      <c r="B9" s="153" t="s">
        <v>1075</v>
      </c>
      <c r="C9" s="193">
        <v>1209.3599999999999</v>
      </c>
      <c r="D9" s="193">
        <f t="shared" si="0"/>
        <v>1281.92</v>
      </c>
    </row>
    <row r="10" spans="1:4" ht="28.95" customHeight="1" x14ac:dyDescent="0.25">
      <c r="A10" s="181" t="s">
        <v>925</v>
      </c>
      <c r="B10" s="153" t="s">
        <v>1072</v>
      </c>
      <c r="C10" s="193">
        <v>1209.3599999999999</v>
      </c>
      <c r="D10" s="193">
        <f t="shared" si="0"/>
        <v>1281.92</v>
      </c>
    </row>
    <row r="11" spans="1:4" s="99" customFormat="1" ht="28.95" customHeight="1" x14ac:dyDescent="0.25">
      <c r="A11" s="181" t="s">
        <v>926</v>
      </c>
      <c r="B11" s="153" t="s">
        <v>1076</v>
      </c>
      <c r="C11" s="193">
        <v>1209.3599999999999</v>
      </c>
      <c r="D11" s="193">
        <f t="shared" si="0"/>
        <v>1281.92</v>
      </c>
    </row>
    <row r="12" spans="1:4" s="99" customFormat="1" ht="36.6" customHeight="1" x14ac:dyDescent="0.25">
      <c r="A12" s="28"/>
      <c r="B12" s="154"/>
    </row>
    <row r="17" spans="1:2" ht="21" customHeight="1" x14ac:dyDescent="0.25">
      <c r="A17" s="182"/>
      <c r="B17" s="155"/>
    </row>
    <row r="18" spans="1:2" ht="14.4" x14ac:dyDescent="0.3">
      <c r="A18" s="183"/>
      <c r="B18" s="156"/>
    </row>
    <row r="19" spans="1:2" x14ac:dyDescent="0.25">
      <c r="A19" s="182"/>
      <c r="B19" s="155"/>
    </row>
  </sheetData>
  <sheetProtection algorithmName="SHA-512" hashValue="d1hA3W7ejLfnUoPbShvhiPgzRFz5uIJg7B650CvK9HeYb+j81jpah+eanK1LhUF+oxOYYProsz+pD7laW0K1Tw==" saltValue="UsAdVFdKz1idZ4DPUog/hQ==" spinCount="100000" sheet="1" objects="1" scenarios="1"/>
  <mergeCells count="3">
    <mergeCell ref="A3:D3"/>
    <mergeCell ref="A2:D2"/>
    <mergeCell ref="A1:D1"/>
  </mergeCells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CF140"/>
  <sheetViews>
    <sheetView zoomScale="131" zoomScaleNormal="131" workbookViewId="0">
      <selection activeCell="I1" sqref="I1"/>
    </sheetView>
  </sheetViews>
  <sheetFormatPr defaultRowHeight="10.199999999999999" x14ac:dyDescent="0.2"/>
  <cols>
    <col min="1" max="1" width="10" style="237" customWidth="1"/>
    <col min="2" max="2" width="22.5546875" style="237" customWidth="1"/>
    <col min="3" max="3" width="12.88671875" style="229" customWidth="1"/>
    <col min="4" max="4" width="10.5546875" style="229" customWidth="1"/>
    <col min="5" max="5" width="8.88671875" style="229" customWidth="1"/>
    <col min="6" max="6" width="0" style="196" hidden="1" customWidth="1"/>
    <col min="7" max="7" width="11" style="240" hidden="1" customWidth="1"/>
    <col min="8" max="8" width="11" style="259" customWidth="1"/>
    <col min="9" max="2112" width="8.88671875" style="228"/>
    <col min="2113" max="16384" width="8.88671875" style="229"/>
  </cols>
  <sheetData>
    <row r="1" spans="1:2112" ht="34.799999999999997" customHeight="1" x14ac:dyDescent="0.2">
      <c r="A1" s="476" t="s">
        <v>473</v>
      </c>
      <c r="B1" s="477"/>
      <c r="C1" s="477"/>
      <c r="D1" s="477"/>
      <c r="E1" s="477"/>
      <c r="F1" s="477"/>
      <c r="G1" s="477"/>
      <c r="H1" s="477"/>
    </row>
    <row r="2" spans="1:2112" ht="34.799999999999997" customHeight="1" x14ac:dyDescent="0.2">
      <c r="A2" s="478" t="s">
        <v>474</v>
      </c>
      <c r="B2" s="479"/>
      <c r="C2" s="479"/>
      <c r="D2" s="479"/>
      <c r="E2" s="479"/>
      <c r="F2" s="479"/>
      <c r="G2" s="479"/>
      <c r="H2" s="479"/>
    </row>
    <row r="3" spans="1:2112" ht="91.8" customHeight="1" x14ac:dyDescent="0.2">
      <c r="A3" s="481"/>
      <c r="B3" s="481"/>
      <c r="C3" s="481"/>
      <c r="D3" s="481"/>
      <c r="E3" s="481"/>
      <c r="F3" s="481"/>
      <c r="G3" s="481"/>
      <c r="H3" s="481"/>
    </row>
    <row r="4" spans="1:2112" ht="24" customHeight="1" x14ac:dyDescent="0.2">
      <c r="A4" s="338" t="s">
        <v>1163</v>
      </c>
      <c r="B4" s="338"/>
      <c r="C4" s="338"/>
      <c r="D4" s="338"/>
      <c r="E4" s="338"/>
      <c r="F4" s="338"/>
      <c r="G4" s="338"/>
      <c r="H4" s="338"/>
    </row>
    <row r="5" spans="1:2112" ht="42" customHeight="1" x14ac:dyDescent="0.2">
      <c r="A5" s="480" t="s">
        <v>1102</v>
      </c>
      <c r="B5" s="480"/>
      <c r="C5" s="480"/>
      <c r="D5" s="480"/>
      <c r="E5" s="480"/>
      <c r="F5" s="480"/>
      <c r="G5" s="480"/>
      <c r="H5" s="480"/>
    </row>
    <row r="6" spans="1:2112" ht="30.6" x14ac:dyDescent="0.2">
      <c r="A6" s="115" t="s">
        <v>71</v>
      </c>
      <c r="B6" s="116" t="s">
        <v>1164</v>
      </c>
      <c r="C6" s="232" t="s">
        <v>72</v>
      </c>
      <c r="D6" s="116" t="s">
        <v>73</v>
      </c>
      <c r="E6" s="116" t="s">
        <v>74</v>
      </c>
      <c r="F6" s="114" t="s">
        <v>1138</v>
      </c>
      <c r="G6" s="189" t="s">
        <v>1177</v>
      </c>
      <c r="H6" s="189" t="s">
        <v>1186</v>
      </c>
    </row>
    <row r="7" spans="1:2112" x14ac:dyDescent="0.2">
      <c r="A7" s="104" t="s">
        <v>475</v>
      </c>
      <c r="B7" s="96" t="s">
        <v>1178</v>
      </c>
      <c r="C7" s="23" t="s">
        <v>596</v>
      </c>
      <c r="D7" s="96">
        <v>80</v>
      </c>
      <c r="E7" s="96">
        <v>10</v>
      </c>
      <c r="F7" s="226">
        <v>7.71</v>
      </c>
      <c r="G7" s="239">
        <f>ROUND(F7*1.06,2)</f>
        <v>8.17</v>
      </c>
      <c r="H7" s="239">
        <f>ROUND(G7*1.08,2)</f>
        <v>8.82</v>
      </c>
    </row>
    <row r="8" spans="1:2112" x14ac:dyDescent="0.2">
      <c r="A8" s="104" t="s">
        <v>477</v>
      </c>
      <c r="B8" s="96" t="s">
        <v>1178</v>
      </c>
      <c r="C8" s="23" t="s">
        <v>597</v>
      </c>
      <c r="D8" s="96">
        <v>80</v>
      </c>
      <c r="E8" s="96">
        <v>10</v>
      </c>
      <c r="F8" s="226">
        <v>7.71</v>
      </c>
      <c r="G8" s="239">
        <f t="shared" ref="G8:G71" si="0">ROUND(F8*1.06,2)</f>
        <v>8.17</v>
      </c>
      <c r="H8" s="239">
        <f t="shared" ref="H8:H71" si="1">ROUND(G8*1.08,2)</f>
        <v>8.82</v>
      </c>
    </row>
    <row r="9" spans="1:2112" x14ac:dyDescent="0.2">
      <c r="A9" s="104" t="s">
        <v>479</v>
      </c>
      <c r="B9" s="96" t="s">
        <v>1178</v>
      </c>
      <c r="C9" s="23" t="s">
        <v>598</v>
      </c>
      <c r="D9" s="96">
        <v>80</v>
      </c>
      <c r="E9" s="96">
        <v>10</v>
      </c>
      <c r="F9" s="226">
        <v>7.71</v>
      </c>
      <c r="G9" s="239">
        <f t="shared" si="0"/>
        <v>8.17</v>
      </c>
      <c r="H9" s="239">
        <f t="shared" si="1"/>
        <v>8.82</v>
      </c>
    </row>
    <row r="10" spans="1:2112" ht="25.8" customHeight="1" x14ac:dyDescent="0.2">
      <c r="A10" s="338" t="s">
        <v>1165</v>
      </c>
      <c r="B10" s="338"/>
      <c r="C10" s="338"/>
      <c r="D10" s="338"/>
      <c r="E10" s="338"/>
      <c r="F10" s="338"/>
      <c r="G10" s="338"/>
      <c r="H10" s="338"/>
    </row>
    <row r="11" spans="1:2112" ht="48.6" customHeight="1" x14ac:dyDescent="0.2">
      <c r="A11" s="480" t="s">
        <v>1205</v>
      </c>
      <c r="B11" s="480"/>
      <c r="C11" s="480"/>
      <c r="D11" s="480"/>
      <c r="E11" s="480"/>
      <c r="F11" s="480"/>
      <c r="G11" s="480"/>
      <c r="H11" s="480"/>
    </row>
    <row r="12" spans="1:2112" ht="30.6" x14ac:dyDescent="0.2">
      <c r="A12" s="115" t="s">
        <v>71</v>
      </c>
      <c r="B12" s="116" t="s">
        <v>1164</v>
      </c>
      <c r="C12" s="232" t="s">
        <v>72</v>
      </c>
      <c r="D12" s="116" t="s">
        <v>73</v>
      </c>
      <c r="E12" s="116" t="s">
        <v>74</v>
      </c>
      <c r="F12" s="189" t="s">
        <v>1138</v>
      </c>
      <c r="G12" s="189" t="s">
        <v>1177</v>
      </c>
      <c r="H12" s="189" t="s">
        <v>1186</v>
      </c>
    </row>
    <row r="13" spans="1:2112" x14ac:dyDescent="0.2">
      <c r="A13" s="104" t="s">
        <v>481</v>
      </c>
      <c r="B13" s="96" t="s">
        <v>1178</v>
      </c>
      <c r="C13" s="23" t="s">
        <v>596</v>
      </c>
      <c r="D13" s="96">
        <v>80</v>
      </c>
      <c r="E13" s="96">
        <v>10</v>
      </c>
      <c r="F13" s="227">
        <v>5.77</v>
      </c>
      <c r="G13" s="239">
        <f t="shared" si="0"/>
        <v>6.12</v>
      </c>
      <c r="H13" s="239">
        <f t="shared" si="1"/>
        <v>6.61</v>
      </c>
    </row>
    <row r="14" spans="1:2112" x14ac:dyDescent="0.2">
      <c r="A14" s="104" t="s">
        <v>482</v>
      </c>
      <c r="B14" s="96" t="s">
        <v>1178</v>
      </c>
      <c r="C14" s="23" t="s">
        <v>597</v>
      </c>
      <c r="D14" s="96">
        <v>80</v>
      </c>
      <c r="E14" s="96">
        <v>10</v>
      </c>
      <c r="F14" s="227">
        <v>5.77</v>
      </c>
      <c r="G14" s="239">
        <f t="shared" si="0"/>
        <v>6.12</v>
      </c>
      <c r="H14" s="239">
        <f t="shared" si="1"/>
        <v>6.61</v>
      </c>
    </row>
    <row r="15" spans="1:2112" x14ac:dyDescent="0.2">
      <c r="A15" s="194" t="s">
        <v>483</v>
      </c>
      <c r="B15" s="78" t="s">
        <v>1178</v>
      </c>
      <c r="C15" s="195" t="s">
        <v>598</v>
      </c>
      <c r="D15" s="78">
        <v>80</v>
      </c>
      <c r="E15" s="78">
        <v>10</v>
      </c>
      <c r="F15" s="261">
        <v>5.77</v>
      </c>
      <c r="G15" s="262">
        <f t="shared" si="0"/>
        <v>6.12</v>
      </c>
      <c r="H15" s="262">
        <f t="shared" si="1"/>
        <v>6.61</v>
      </c>
    </row>
    <row r="16" spans="1:2112" s="231" customFormat="1" ht="25.8" customHeight="1" x14ac:dyDescent="0.2">
      <c r="A16" s="482" t="s">
        <v>1166</v>
      </c>
      <c r="B16" s="482"/>
      <c r="C16" s="482"/>
      <c r="D16" s="482"/>
      <c r="E16" s="482"/>
      <c r="F16" s="482"/>
      <c r="G16" s="482"/>
      <c r="H16" s="482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28"/>
      <c r="BU16" s="228"/>
      <c r="BV16" s="228"/>
      <c r="BW16" s="228"/>
      <c r="BX16" s="228"/>
      <c r="BY16" s="228"/>
      <c r="BZ16" s="228"/>
      <c r="CA16" s="228"/>
      <c r="CB16" s="228"/>
      <c r="CC16" s="228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  <c r="DV16" s="228"/>
      <c r="DW16" s="228"/>
      <c r="DX16" s="228"/>
      <c r="DY16" s="228"/>
      <c r="DZ16" s="228"/>
      <c r="EA16" s="228"/>
      <c r="EB16" s="228"/>
      <c r="EC16" s="228"/>
      <c r="ED16" s="228"/>
      <c r="EE16" s="228"/>
      <c r="EF16" s="228"/>
      <c r="EG16" s="228"/>
      <c r="EH16" s="228"/>
      <c r="EI16" s="228"/>
      <c r="EJ16" s="228"/>
      <c r="EK16" s="228"/>
      <c r="EL16" s="228"/>
      <c r="EM16" s="228"/>
      <c r="EN16" s="228"/>
      <c r="EO16" s="228"/>
      <c r="EP16" s="228"/>
      <c r="EQ16" s="228"/>
      <c r="ER16" s="228"/>
      <c r="ES16" s="228"/>
      <c r="ET16" s="228"/>
      <c r="EU16" s="228"/>
      <c r="EV16" s="228"/>
      <c r="EW16" s="228"/>
      <c r="EX16" s="228"/>
      <c r="EY16" s="228"/>
      <c r="EZ16" s="228"/>
      <c r="FA16" s="228"/>
      <c r="FB16" s="228"/>
      <c r="FC16" s="228"/>
      <c r="FD16" s="228"/>
      <c r="FE16" s="228"/>
      <c r="FF16" s="228"/>
      <c r="FG16" s="228"/>
      <c r="FH16" s="228"/>
      <c r="FI16" s="228"/>
      <c r="FJ16" s="228"/>
      <c r="FK16" s="228"/>
      <c r="FL16" s="228"/>
      <c r="FM16" s="228"/>
      <c r="FN16" s="228"/>
      <c r="FO16" s="228"/>
      <c r="FP16" s="228"/>
      <c r="FQ16" s="228"/>
      <c r="FR16" s="228"/>
      <c r="FS16" s="228"/>
      <c r="FT16" s="228"/>
      <c r="FU16" s="228"/>
      <c r="FV16" s="228"/>
      <c r="FW16" s="228"/>
      <c r="FX16" s="228"/>
      <c r="FY16" s="228"/>
      <c r="FZ16" s="228"/>
      <c r="GA16" s="228"/>
      <c r="GB16" s="228"/>
      <c r="GC16" s="228"/>
      <c r="GD16" s="228"/>
      <c r="GE16" s="228"/>
      <c r="GF16" s="228"/>
      <c r="GG16" s="228"/>
      <c r="GH16" s="228"/>
      <c r="GI16" s="228"/>
      <c r="GJ16" s="228"/>
      <c r="GK16" s="228"/>
      <c r="GL16" s="228"/>
      <c r="GM16" s="228"/>
      <c r="GN16" s="228"/>
      <c r="GO16" s="228"/>
      <c r="GP16" s="228"/>
      <c r="GQ16" s="228"/>
      <c r="GR16" s="228"/>
      <c r="GS16" s="228"/>
      <c r="GT16" s="228"/>
      <c r="GU16" s="228"/>
      <c r="GV16" s="228"/>
      <c r="GW16" s="228"/>
      <c r="GX16" s="228"/>
      <c r="GY16" s="228"/>
      <c r="GZ16" s="228"/>
      <c r="HA16" s="228"/>
      <c r="HB16" s="228"/>
      <c r="HC16" s="228"/>
      <c r="HD16" s="228"/>
      <c r="HE16" s="228"/>
      <c r="HF16" s="228"/>
      <c r="HG16" s="228"/>
      <c r="HH16" s="228"/>
      <c r="HI16" s="228"/>
      <c r="HJ16" s="228"/>
      <c r="HK16" s="228"/>
      <c r="HL16" s="228"/>
      <c r="HM16" s="228"/>
      <c r="HN16" s="228"/>
      <c r="HO16" s="228"/>
      <c r="HP16" s="228"/>
      <c r="HQ16" s="228"/>
      <c r="HR16" s="228"/>
      <c r="HS16" s="228"/>
      <c r="HT16" s="228"/>
      <c r="HU16" s="228"/>
      <c r="HV16" s="228"/>
      <c r="HW16" s="228"/>
      <c r="HX16" s="228"/>
      <c r="HY16" s="228"/>
      <c r="HZ16" s="228"/>
      <c r="IA16" s="228"/>
      <c r="IB16" s="228"/>
      <c r="IC16" s="228"/>
      <c r="ID16" s="228"/>
      <c r="IE16" s="228"/>
      <c r="IF16" s="228"/>
      <c r="IG16" s="228"/>
      <c r="IH16" s="228"/>
      <c r="II16" s="228"/>
      <c r="IJ16" s="228"/>
      <c r="IK16" s="228"/>
      <c r="IL16" s="228"/>
      <c r="IM16" s="228"/>
      <c r="IN16" s="228"/>
      <c r="IO16" s="228"/>
      <c r="IP16" s="228"/>
      <c r="IQ16" s="228"/>
      <c r="IR16" s="228"/>
      <c r="IS16" s="228"/>
      <c r="IT16" s="228"/>
      <c r="IU16" s="228"/>
      <c r="IV16" s="228"/>
      <c r="IW16" s="228"/>
      <c r="IX16" s="228"/>
      <c r="IY16" s="228"/>
      <c r="IZ16" s="228"/>
      <c r="JA16" s="228"/>
      <c r="JB16" s="228"/>
      <c r="JC16" s="228"/>
      <c r="JD16" s="228"/>
      <c r="JE16" s="228"/>
      <c r="JF16" s="228"/>
      <c r="JG16" s="228"/>
      <c r="JH16" s="228"/>
      <c r="JI16" s="228"/>
      <c r="JJ16" s="228"/>
      <c r="JK16" s="228"/>
      <c r="JL16" s="228"/>
      <c r="JM16" s="228"/>
      <c r="JN16" s="228"/>
      <c r="JO16" s="228"/>
      <c r="JP16" s="228"/>
      <c r="JQ16" s="228"/>
      <c r="JR16" s="228"/>
      <c r="JS16" s="228"/>
      <c r="JT16" s="228"/>
      <c r="JU16" s="228"/>
      <c r="JV16" s="228"/>
      <c r="JW16" s="228"/>
      <c r="JX16" s="228"/>
      <c r="JY16" s="228"/>
      <c r="JZ16" s="228"/>
      <c r="KA16" s="228"/>
      <c r="KB16" s="228"/>
      <c r="KC16" s="228"/>
      <c r="KD16" s="228"/>
      <c r="KE16" s="228"/>
      <c r="KF16" s="228"/>
      <c r="KG16" s="228"/>
      <c r="KH16" s="228"/>
      <c r="KI16" s="228"/>
      <c r="KJ16" s="228"/>
      <c r="KK16" s="228"/>
      <c r="KL16" s="228"/>
      <c r="KM16" s="228"/>
      <c r="KN16" s="228"/>
      <c r="KO16" s="228"/>
      <c r="KP16" s="228"/>
      <c r="KQ16" s="228"/>
      <c r="KR16" s="228"/>
      <c r="KS16" s="228"/>
      <c r="KT16" s="228"/>
      <c r="KU16" s="228"/>
      <c r="KV16" s="228"/>
      <c r="KW16" s="228"/>
      <c r="KX16" s="228"/>
      <c r="KY16" s="228"/>
      <c r="KZ16" s="228"/>
      <c r="LA16" s="228"/>
      <c r="LB16" s="228"/>
      <c r="LC16" s="228"/>
      <c r="LD16" s="228"/>
      <c r="LE16" s="228"/>
      <c r="LF16" s="228"/>
      <c r="LG16" s="228"/>
      <c r="LH16" s="228"/>
      <c r="LI16" s="228"/>
      <c r="LJ16" s="228"/>
      <c r="LK16" s="228"/>
      <c r="LL16" s="228"/>
      <c r="LM16" s="228"/>
      <c r="LN16" s="228"/>
      <c r="LO16" s="228"/>
      <c r="LP16" s="228"/>
      <c r="LQ16" s="228"/>
      <c r="LR16" s="228"/>
      <c r="LS16" s="228"/>
      <c r="LT16" s="228"/>
      <c r="LU16" s="228"/>
      <c r="LV16" s="228"/>
      <c r="LW16" s="228"/>
      <c r="LX16" s="228"/>
      <c r="LY16" s="228"/>
      <c r="LZ16" s="228"/>
      <c r="MA16" s="228"/>
      <c r="MB16" s="228"/>
      <c r="MC16" s="228"/>
      <c r="MD16" s="228"/>
      <c r="ME16" s="228"/>
      <c r="MF16" s="228"/>
      <c r="MG16" s="228"/>
      <c r="MH16" s="228"/>
      <c r="MI16" s="228"/>
      <c r="MJ16" s="228"/>
      <c r="MK16" s="228"/>
      <c r="ML16" s="228"/>
      <c r="MM16" s="228"/>
      <c r="MN16" s="228"/>
      <c r="MO16" s="228"/>
      <c r="MP16" s="228"/>
      <c r="MQ16" s="228"/>
      <c r="MR16" s="228"/>
      <c r="MS16" s="228"/>
      <c r="MT16" s="228"/>
      <c r="MU16" s="228"/>
      <c r="MV16" s="228"/>
      <c r="MW16" s="228"/>
      <c r="MX16" s="228"/>
      <c r="MY16" s="228"/>
      <c r="MZ16" s="228"/>
      <c r="NA16" s="228"/>
      <c r="NB16" s="228"/>
      <c r="NC16" s="228"/>
      <c r="ND16" s="228"/>
      <c r="NE16" s="228"/>
      <c r="NF16" s="228"/>
      <c r="NG16" s="228"/>
      <c r="NH16" s="228"/>
      <c r="NI16" s="228"/>
      <c r="NJ16" s="228"/>
      <c r="NK16" s="228"/>
      <c r="NL16" s="228"/>
      <c r="NM16" s="228"/>
      <c r="NN16" s="228"/>
      <c r="NO16" s="228"/>
      <c r="NP16" s="228"/>
      <c r="NQ16" s="228"/>
      <c r="NR16" s="228"/>
      <c r="NS16" s="228"/>
      <c r="NT16" s="228"/>
      <c r="NU16" s="228"/>
      <c r="NV16" s="228"/>
      <c r="NW16" s="228"/>
      <c r="NX16" s="228"/>
      <c r="NY16" s="228"/>
      <c r="NZ16" s="228"/>
      <c r="OA16" s="228"/>
      <c r="OB16" s="228"/>
      <c r="OC16" s="228"/>
      <c r="OD16" s="228"/>
      <c r="OE16" s="228"/>
      <c r="OF16" s="228"/>
      <c r="OG16" s="228"/>
      <c r="OH16" s="228"/>
      <c r="OI16" s="228"/>
      <c r="OJ16" s="228"/>
      <c r="OK16" s="228"/>
      <c r="OL16" s="228"/>
      <c r="OM16" s="228"/>
      <c r="ON16" s="228"/>
      <c r="OO16" s="228"/>
      <c r="OP16" s="228"/>
      <c r="OQ16" s="228"/>
      <c r="OR16" s="228"/>
      <c r="OS16" s="228"/>
      <c r="OT16" s="228"/>
      <c r="OU16" s="228"/>
      <c r="OV16" s="228"/>
      <c r="OW16" s="228"/>
      <c r="OX16" s="228"/>
      <c r="OY16" s="228"/>
      <c r="OZ16" s="228"/>
      <c r="PA16" s="228"/>
      <c r="PB16" s="228"/>
      <c r="PC16" s="228"/>
      <c r="PD16" s="228"/>
      <c r="PE16" s="228"/>
      <c r="PF16" s="228"/>
      <c r="PG16" s="228"/>
      <c r="PH16" s="228"/>
      <c r="PI16" s="228"/>
      <c r="PJ16" s="228"/>
      <c r="PK16" s="228"/>
      <c r="PL16" s="228"/>
      <c r="PM16" s="228"/>
      <c r="PN16" s="228"/>
      <c r="PO16" s="228"/>
      <c r="PP16" s="228"/>
      <c r="PQ16" s="228"/>
      <c r="PR16" s="228"/>
      <c r="PS16" s="228"/>
      <c r="PT16" s="228"/>
      <c r="PU16" s="228"/>
      <c r="PV16" s="228"/>
      <c r="PW16" s="228"/>
      <c r="PX16" s="228"/>
      <c r="PY16" s="228"/>
      <c r="PZ16" s="228"/>
      <c r="QA16" s="228"/>
      <c r="QB16" s="228"/>
      <c r="QC16" s="228"/>
      <c r="QD16" s="228"/>
      <c r="QE16" s="228"/>
      <c r="QF16" s="228"/>
      <c r="QG16" s="228"/>
      <c r="QH16" s="228"/>
      <c r="QI16" s="228"/>
      <c r="QJ16" s="228"/>
      <c r="QK16" s="228"/>
      <c r="QL16" s="228"/>
      <c r="QM16" s="228"/>
      <c r="QN16" s="228"/>
      <c r="QO16" s="228"/>
      <c r="QP16" s="228"/>
      <c r="QQ16" s="228"/>
      <c r="QR16" s="228"/>
      <c r="QS16" s="228"/>
      <c r="QT16" s="228"/>
      <c r="QU16" s="228"/>
      <c r="QV16" s="228"/>
      <c r="QW16" s="228"/>
      <c r="QX16" s="228"/>
      <c r="QY16" s="228"/>
      <c r="QZ16" s="228"/>
      <c r="RA16" s="228"/>
      <c r="RB16" s="228"/>
      <c r="RC16" s="228"/>
      <c r="RD16" s="228"/>
      <c r="RE16" s="228"/>
      <c r="RF16" s="228"/>
      <c r="RG16" s="228"/>
      <c r="RH16" s="228"/>
      <c r="RI16" s="228"/>
      <c r="RJ16" s="228"/>
      <c r="RK16" s="228"/>
      <c r="RL16" s="228"/>
      <c r="RM16" s="228"/>
      <c r="RN16" s="228"/>
      <c r="RO16" s="228"/>
      <c r="RP16" s="228"/>
      <c r="RQ16" s="228"/>
      <c r="RR16" s="228"/>
      <c r="RS16" s="228"/>
      <c r="RT16" s="228"/>
      <c r="RU16" s="228"/>
      <c r="RV16" s="228"/>
      <c r="RW16" s="228"/>
      <c r="RX16" s="228"/>
      <c r="RY16" s="228"/>
      <c r="RZ16" s="228"/>
      <c r="SA16" s="228"/>
      <c r="SB16" s="228"/>
      <c r="SC16" s="228"/>
      <c r="SD16" s="228"/>
      <c r="SE16" s="228"/>
      <c r="SF16" s="228"/>
      <c r="SG16" s="228"/>
      <c r="SH16" s="228"/>
      <c r="SI16" s="228"/>
      <c r="SJ16" s="228"/>
      <c r="SK16" s="228"/>
      <c r="SL16" s="228"/>
      <c r="SM16" s="228"/>
      <c r="SN16" s="228"/>
      <c r="SO16" s="228"/>
      <c r="SP16" s="228"/>
      <c r="SQ16" s="228"/>
      <c r="SR16" s="228"/>
      <c r="SS16" s="228"/>
      <c r="ST16" s="228"/>
      <c r="SU16" s="228"/>
      <c r="SV16" s="228"/>
      <c r="SW16" s="228"/>
      <c r="SX16" s="228"/>
      <c r="SY16" s="228"/>
      <c r="SZ16" s="228"/>
      <c r="TA16" s="228"/>
      <c r="TB16" s="228"/>
      <c r="TC16" s="228"/>
      <c r="TD16" s="228"/>
      <c r="TE16" s="228"/>
      <c r="TF16" s="228"/>
      <c r="TG16" s="228"/>
      <c r="TH16" s="228"/>
      <c r="TI16" s="228"/>
      <c r="TJ16" s="228"/>
      <c r="TK16" s="228"/>
      <c r="TL16" s="228"/>
      <c r="TM16" s="228"/>
      <c r="TN16" s="228"/>
      <c r="TO16" s="228"/>
      <c r="TP16" s="228"/>
      <c r="TQ16" s="228"/>
      <c r="TR16" s="228"/>
      <c r="TS16" s="228"/>
      <c r="TT16" s="228"/>
      <c r="TU16" s="228"/>
      <c r="TV16" s="228"/>
      <c r="TW16" s="228"/>
      <c r="TX16" s="228"/>
      <c r="TY16" s="228"/>
      <c r="TZ16" s="228"/>
      <c r="UA16" s="228"/>
      <c r="UB16" s="228"/>
      <c r="UC16" s="228"/>
      <c r="UD16" s="228"/>
      <c r="UE16" s="228"/>
      <c r="UF16" s="228"/>
      <c r="UG16" s="228"/>
      <c r="UH16" s="228"/>
      <c r="UI16" s="228"/>
      <c r="UJ16" s="228"/>
      <c r="UK16" s="228"/>
      <c r="UL16" s="228"/>
      <c r="UM16" s="228"/>
      <c r="UN16" s="228"/>
      <c r="UO16" s="228"/>
      <c r="UP16" s="228"/>
      <c r="UQ16" s="228"/>
      <c r="UR16" s="228"/>
      <c r="US16" s="228"/>
      <c r="UT16" s="228"/>
      <c r="UU16" s="228"/>
      <c r="UV16" s="228"/>
      <c r="UW16" s="228"/>
      <c r="UX16" s="228"/>
      <c r="UY16" s="228"/>
      <c r="UZ16" s="228"/>
      <c r="VA16" s="228"/>
      <c r="VB16" s="228"/>
      <c r="VC16" s="228"/>
      <c r="VD16" s="228"/>
      <c r="VE16" s="228"/>
      <c r="VF16" s="228"/>
      <c r="VG16" s="228"/>
      <c r="VH16" s="228"/>
      <c r="VI16" s="228"/>
      <c r="VJ16" s="228"/>
      <c r="VK16" s="228"/>
      <c r="VL16" s="228"/>
      <c r="VM16" s="228"/>
      <c r="VN16" s="228"/>
      <c r="VO16" s="228"/>
      <c r="VP16" s="228"/>
      <c r="VQ16" s="228"/>
      <c r="VR16" s="228"/>
      <c r="VS16" s="228"/>
      <c r="VT16" s="228"/>
      <c r="VU16" s="228"/>
      <c r="VV16" s="228"/>
      <c r="VW16" s="228"/>
      <c r="VX16" s="228"/>
      <c r="VY16" s="228"/>
      <c r="VZ16" s="228"/>
      <c r="WA16" s="228"/>
      <c r="WB16" s="228"/>
      <c r="WC16" s="228"/>
      <c r="WD16" s="228"/>
      <c r="WE16" s="228"/>
      <c r="WF16" s="228"/>
      <c r="WG16" s="228"/>
      <c r="WH16" s="228"/>
      <c r="WI16" s="228"/>
      <c r="WJ16" s="228"/>
      <c r="WK16" s="228"/>
      <c r="WL16" s="228"/>
      <c r="WM16" s="228"/>
      <c r="WN16" s="228"/>
      <c r="WO16" s="228"/>
      <c r="WP16" s="228"/>
      <c r="WQ16" s="228"/>
      <c r="WR16" s="228"/>
      <c r="WS16" s="228"/>
      <c r="WT16" s="228"/>
      <c r="WU16" s="228"/>
      <c r="WV16" s="228"/>
      <c r="WW16" s="228"/>
      <c r="WX16" s="228"/>
      <c r="WY16" s="228"/>
      <c r="WZ16" s="228"/>
      <c r="XA16" s="228"/>
      <c r="XB16" s="228"/>
      <c r="XC16" s="228"/>
      <c r="XD16" s="228"/>
      <c r="XE16" s="228"/>
      <c r="XF16" s="228"/>
      <c r="XG16" s="228"/>
      <c r="XH16" s="228"/>
      <c r="XI16" s="228"/>
      <c r="XJ16" s="228"/>
      <c r="XK16" s="228"/>
      <c r="XL16" s="228"/>
      <c r="XM16" s="228"/>
      <c r="XN16" s="228"/>
      <c r="XO16" s="228"/>
      <c r="XP16" s="228"/>
      <c r="XQ16" s="228"/>
      <c r="XR16" s="228"/>
      <c r="XS16" s="228"/>
      <c r="XT16" s="228"/>
      <c r="XU16" s="228"/>
      <c r="XV16" s="228"/>
      <c r="XW16" s="228"/>
      <c r="XX16" s="228"/>
      <c r="XY16" s="228"/>
      <c r="XZ16" s="228"/>
      <c r="YA16" s="228"/>
      <c r="YB16" s="228"/>
      <c r="YC16" s="228"/>
      <c r="YD16" s="228"/>
      <c r="YE16" s="228"/>
      <c r="YF16" s="228"/>
      <c r="YG16" s="228"/>
      <c r="YH16" s="228"/>
      <c r="YI16" s="228"/>
      <c r="YJ16" s="228"/>
      <c r="YK16" s="228"/>
      <c r="YL16" s="228"/>
      <c r="YM16" s="228"/>
      <c r="YN16" s="228"/>
      <c r="YO16" s="228"/>
      <c r="YP16" s="228"/>
      <c r="YQ16" s="228"/>
      <c r="YR16" s="228"/>
      <c r="YS16" s="228"/>
      <c r="YT16" s="228"/>
      <c r="YU16" s="228"/>
      <c r="YV16" s="228"/>
      <c r="YW16" s="228"/>
      <c r="YX16" s="228"/>
      <c r="YY16" s="228"/>
      <c r="YZ16" s="228"/>
      <c r="ZA16" s="228"/>
      <c r="ZB16" s="228"/>
      <c r="ZC16" s="228"/>
      <c r="ZD16" s="228"/>
      <c r="ZE16" s="228"/>
      <c r="ZF16" s="228"/>
      <c r="ZG16" s="228"/>
      <c r="ZH16" s="228"/>
      <c r="ZI16" s="228"/>
      <c r="ZJ16" s="228"/>
      <c r="ZK16" s="228"/>
      <c r="ZL16" s="228"/>
      <c r="ZM16" s="228"/>
      <c r="ZN16" s="228"/>
      <c r="ZO16" s="228"/>
      <c r="ZP16" s="228"/>
      <c r="ZQ16" s="228"/>
      <c r="ZR16" s="228"/>
      <c r="ZS16" s="228"/>
      <c r="ZT16" s="228"/>
      <c r="ZU16" s="228"/>
      <c r="ZV16" s="228"/>
      <c r="ZW16" s="228"/>
      <c r="ZX16" s="228"/>
      <c r="ZY16" s="228"/>
      <c r="ZZ16" s="228"/>
      <c r="AAA16" s="228"/>
      <c r="AAB16" s="228"/>
      <c r="AAC16" s="228"/>
      <c r="AAD16" s="228"/>
      <c r="AAE16" s="228"/>
      <c r="AAF16" s="228"/>
      <c r="AAG16" s="228"/>
      <c r="AAH16" s="228"/>
      <c r="AAI16" s="228"/>
      <c r="AAJ16" s="228"/>
      <c r="AAK16" s="228"/>
      <c r="AAL16" s="228"/>
      <c r="AAM16" s="228"/>
      <c r="AAN16" s="228"/>
      <c r="AAO16" s="228"/>
      <c r="AAP16" s="228"/>
      <c r="AAQ16" s="228"/>
      <c r="AAR16" s="228"/>
      <c r="AAS16" s="228"/>
      <c r="AAT16" s="228"/>
      <c r="AAU16" s="228"/>
      <c r="AAV16" s="228"/>
      <c r="AAW16" s="228"/>
      <c r="AAX16" s="228"/>
      <c r="AAY16" s="228"/>
      <c r="AAZ16" s="228"/>
      <c r="ABA16" s="228"/>
      <c r="ABB16" s="228"/>
      <c r="ABC16" s="228"/>
      <c r="ABD16" s="228"/>
      <c r="ABE16" s="228"/>
      <c r="ABF16" s="228"/>
      <c r="ABG16" s="228"/>
      <c r="ABH16" s="228"/>
      <c r="ABI16" s="228"/>
      <c r="ABJ16" s="228"/>
      <c r="ABK16" s="228"/>
      <c r="ABL16" s="228"/>
      <c r="ABM16" s="228"/>
      <c r="ABN16" s="228"/>
      <c r="ABO16" s="228"/>
      <c r="ABP16" s="228"/>
      <c r="ABQ16" s="228"/>
      <c r="ABR16" s="228"/>
      <c r="ABS16" s="228"/>
      <c r="ABT16" s="228"/>
      <c r="ABU16" s="228"/>
      <c r="ABV16" s="228"/>
      <c r="ABW16" s="228"/>
      <c r="ABX16" s="228"/>
      <c r="ABY16" s="228"/>
      <c r="ABZ16" s="228"/>
      <c r="ACA16" s="228"/>
      <c r="ACB16" s="228"/>
      <c r="ACC16" s="228"/>
      <c r="ACD16" s="228"/>
      <c r="ACE16" s="228"/>
      <c r="ACF16" s="228"/>
      <c r="ACG16" s="228"/>
      <c r="ACH16" s="228"/>
      <c r="ACI16" s="228"/>
      <c r="ACJ16" s="228"/>
      <c r="ACK16" s="228"/>
      <c r="ACL16" s="228"/>
      <c r="ACM16" s="228"/>
      <c r="ACN16" s="228"/>
      <c r="ACO16" s="228"/>
      <c r="ACP16" s="228"/>
      <c r="ACQ16" s="228"/>
      <c r="ACR16" s="228"/>
      <c r="ACS16" s="228"/>
      <c r="ACT16" s="228"/>
      <c r="ACU16" s="228"/>
      <c r="ACV16" s="228"/>
      <c r="ACW16" s="228"/>
      <c r="ACX16" s="228"/>
      <c r="ACY16" s="228"/>
      <c r="ACZ16" s="228"/>
      <c r="ADA16" s="228"/>
      <c r="ADB16" s="228"/>
      <c r="ADC16" s="228"/>
      <c r="ADD16" s="228"/>
      <c r="ADE16" s="228"/>
      <c r="ADF16" s="228"/>
      <c r="ADG16" s="228"/>
      <c r="ADH16" s="228"/>
      <c r="ADI16" s="228"/>
      <c r="ADJ16" s="228"/>
      <c r="ADK16" s="228"/>
      <c r="ADL16" s="228"/>
      <c r="ADM16" s="228"/>
      <c r="ADN16" s="228"/>
      <c r="ADO16" s="228"/>
      <c r="ADP16" s="228"/>
      <c r="ADQ16" s="228"/>
      <c r="ADR16" s="228"/>
      <c r="ADS16" s="228"/>
      <c r="ADT16" s="228"/>
      <c r="ADU16" s="228"/>
      <c r="ADV16" s="228"/>
      <c r="ADW16" s="228"/>
      <c r="ADX16" s="228"/>
      <c r="ADY16" s="228"/>
      <c r="ADZ16" s="228"/>
      <c r="AEA16" s="228"/>
      <c r="AEB16" s="228"/>
      <c r="AEC16" s="228"/>
      <c r="AED16" s="228"/>
      <c r="AEE16" s="228"/>
      <c r="AEF16" s="228"/>
      <c r="AEG16" s="228"/>
      <c r="AEH16" s="228"/>
      <c r="AEI16" s="228"/>
      <c r="AEJ16" s="228"/>
      <c r="AEK16" s="228"/>
      <c r="AEL16" s="228"/>
      <c r="AEM16" s="228"/>
      <c r="AEN16" s="228"/>
      <c r="AEO16" s="228"/>
      <c r="AEP16" s="228"/>
      <c r="AEQ16" s="228"/>
      <c r="AER16" s="228"/>
      <c r="AES16" s="228"/>
      <c r="AET16" s="228"/>
      <c r="AEU16" s="228"/>
      <c r="AEV16" s="228"/>
      <c r="AEW16" s="228"/>
      <c r="AEX16" s="228"/>
      <c r="AEY16" s="228"/>
      <c r="AEZ16" s="228"/>
      <c r="AFA16" s="228"/>
      <c r="AFB16" s="228"/>
      <c r="AFC16" s="228"/>
      <c r="AFD16" s="228"/>
      <c r="AFE16" s="228"/>
      <c r="AFF16" s="228"/>
      <c r="AFG16" s="228"/>
      <c r="AFH16" s="228"/>
      <c r="AFI16" s="228"/>
      <c r="AFJ16" s="228"/>
      <c r="AFK16" s="228"/>
      <c r="AFL16" s="228"/>
      <c r="AFM16" s="228"/>
      <c r="AFN16" s="228"/>
      <c r="AFO16" s="228"/>
      <c r="AFP16" s="228"/>
      <c r="AFQ16" s="228"/>
      <c r="AFR16" s="228"/>
      <c r="AFS16" s="228"/>
      <c r="AFT16" s="228"/>
      <c r="AFU16" s="228"/>
      <c r="AFV16" s="228"/>
      <c r="AFW16" s="228"/>
      <c r="AFX16" s="228"/>
      <c r="AFY16" s="228"/>
      <c r="AFZ16" s="228"/>
      <c r="AGA16" s="228"/>
      <c r="AGB16" s="228"/>
      <c r="AGC16" s="228"/>
      <c r="AGD16" s="228"/>
      <c r="AGE16" s="228"/>
      <c r="AGF16" s="228"/>
      <c r="AGG16" s="228"/>
      <c r="AGH16" s="228"/>
      <c r="AGI16" s="228"/>
      <c r="AGJ16" s="228"/>
      <c r="AGK16" s="228"/>
      <c r="AGL16" s="228"/>
      <c r="AGM16" s="228"/>
      <c r="AGN16" s="228"/>
      <c r="AGO16" s="228"/>
      <c r="AGP16" s="228"/>
      <c r="AGQ16" s="228"/>
      <c r="AGR16" s="228"/>
      <c r="AGS16" s="228"/>
      <c r="AGT16" s="228"/>
      <c r="AGU16" s="228"/>
      <c r="AGV16" s="228"/>
      <c r="AGW16" s="228"/>
      <c r="AGX16" s="228"/>
      <c r="AGY16" s="228"/>
      <c r="AGZ16" s="228"/>
      <c r="AHA16" s="228"/>
      <c r="AHB16" s="228"/>
      <c r="AHC16" s="228"/>
      <c r="AHD16" s="228"/>
      <c r="AHE16" s="228"/>
      <c r="AHF16" s="228"/>
      <c r="AHG16" s="228"/>
      <c r="AHH16" s="228"/>
      <c r="AHI16" s="228"/>
      <c r="AHJ16" s="228"/>
      <c r="AHK16" s="228"/>
      <c r="AHL16" s="228"/>
      <c r="AHM16" s="228"/>
      <c r="AHN16" s="228"/>
      <c r="AHO16" s="228"/>
      <c r="AHP16" s="228"/>
      <c r="AHQ16" s="228"/>
      <c r="AHR16" s="228"/>
      <c r="AHS16" s="228"/>
      <c r="AHT16" s="228"/>
      <c r="AHU16" s="228"/>
      <c r="AHV16" s="228"/>
      <c r="AHW16" s="228"/>
      <c r="AHX16" s="228"/>
      <c r="AHY16" s="228"/>
      <c r="AHZ16" s="228"/>
      <c r="AIA16" s="228"/>
      <c r="AIB16" s="228"/>
      <c r="AIC16" s="228"/>
      <c r="AID16" s="228"/>
      <c r="AIE16" s="228"/>
      <c r="AIF16" s="228"/>
      <c r="AIG16" s="228"/>
      <c r="AIH16" s="228"/>
      <c r="AII16" s="228"/>
      <c r="AIJ16" s="228"/>
      <c r="AIK16" s="228"/>
      <c r="AIL16" s="228"/>
      <c r="AIM16" s="228"/>
      <c r="AIN16" s="228"/>
      <c r="AIO16" s="228"/>
      <c r="AIP16" s="228"/>
      <c r="AIQ16" s="228"/>
      <c r="AIR16" s="228"/>
      <c r="AIS16" s="228"/>
      <c r="AIT16" s="228"/>
      <c r="AIU16" s="228"/>
      <c r="AIV16" s="228"/>
      <c r="AIW16" s="228"/>
      <c r="AIX16" s="228"/>
      <c r="AIY16" s="228"/>
      <c r="AIZ16" s="228"/>
      <c r="AJA16" s="228"/>
      <c r="AJB16" s="228"/>
      <c r="AJC16" s="228"/>
      <c r="AJD16" s="228"/>
      <c r="AJE16" s="228"/>
      <c r="AJF16" s="228"/>
      <c r="AJG16" s="228"/>
      <c r="AJH16" s="228"/>
      <c r="AJI16" s="228"/>
      <c r="AJJ16" s="228"/>
      <c r="AJK16" s="228"/>
      <c r="AJL16" s="228"/>
      <c r="AJM16" s="228"/>
      <c r="AJN16" s="228"/>
      <c r="AJO16" s="228"/>
      <c r="AJP16" s="228"/>
      <c r="AJQ16" s="228"/>
      <c r="AJR16" s="228"/>
      <c r="AJS16" s="228"/>
      <c r="AJT16" s="228"/>
      <c r="AJU16" s="228"/>
      <c r="AJV16" s="228"/>
      <c r="AJW16" s="228"/>
      <c r="AJX16" s="228"/>
      <c r="AJY16" s="228"/>
      <c r="AJZ16" s="228"/>
      <c r="AKA16" s="228"/>
      <c r="AKB16" s="228"/>
      <c r="AKC16" s="228"/>
      <c r="AKD16" s="228"/>
      <c r="AKE16" s="228"/>
      <c r="AKF16" s="228"/>
      <c r="AKG16" s="228"/>
      <c r="AKH16" s="228"/>
      <c r="AKI16" s="228"/>
      <c r="AKJ16" s="228"/>
      <c r="AKK16" s="228"/>
      <c r="AKL16" s="228"/>
      <c r="AKM16" s="228"/>
      <c r="AKN16" s="228"/>
      <c r="AKO16" s="228"/>
      <c r="AKP16" s="228"/>
      <c r="AKQ16" s="228"/>
      <c r="AKR16" s="228"/>
      <c r="AKS16" s="228"/>
      <c r="AKT16" s="228"/>
      <c r="AKU16" s="228"/>
      <c r="AKV16" s="228"/>
      <c r="AKW16" s="228"/>
      <c r="AKX16" s="228"/>
      <c r="AKY16" s="228"/>
      <c r="AKZ16" s="228"/>
      <c r="ALA16" s="228"/>
      <c r="ALB16" s="228"/>
      <c r="ALC16" s="228"/>
      <c r="ALD16" s="228"/>
      <c r="ALE16" s="228"/>
      <c r="ALF16" s="228"/>
      <c r="ALG16" s="228"/>
      <c r="ALH16" s="228"/>
      <c r="ALI16" s="228"/>
      <c r="ALJ16" s="228"/>
      <c r="ALK16" s="228"/>
      <c r="ALL16" s="228"/>
      <c r="ALM16" s="228"/>
      <c r="ALN16" s="228"/>
      <c r="ALO16" s="228"/>
      <c r="ALP16" s="228"/>
      <c r="ALQ16" s="228"/>
      <c r="ALR16" s="228"/>
      <c r="ALS16" s="228"/>
      <c r="ALT16" s="228"/>
      <c r="ALU16" s="228"/>
      <c r="ALV16" s="228"/>
      <c r="ALW16" s="228"/>
      <c r="ALX16" s="228"/>
      <c r="ALY16" s="228"/>
      <c r="ALZ16" s="228"/>
      <c r="AMA16" s="228"/>
      <c r="AMB16" s="228"/>
      <c r="AMC16" s="228"/>
      <c r="AMD16" s="228"/>
      <c r="AME16" s="228"/>
      <c r="AMF16" s="228"/>
      <c r="AMG16" s="228"/>
      <c r="AMH16" s="228"/>
      <c r="AMI16" s="228"/>
      <c r="AMJ16" s="228"/>
      <c r="AMK16" s="228"/>
      <c r="AML16" s="228"/>
      <c r="AMM16" s="228"/>
      <c r="AMN16" s="228"/>
      <c r="AMO16" s="228"/>
      <c r="AMP16" s="228"/>
      <c r="AMQ16" s="228"/>
      <c r="AMR16" s="228"/>
      <c r="AMS16" s="228"/>
      <c r="AMT16" s="228"/>
      <c r="AMU16" s="228"/>
      <c r="AMV16" s="228"/>
      <c r="AMW16" s="228"/>
      <c r="AMX16" s="228"/>
      <c r="AMY16" s="228"/>
      <c r="AMZ16" s="228"/>
      <c r="ANA16" s="228"/>
      <c r="ANB16" s="228"/>
      <c r="ANC16" s="228"/>
      <c r="AND16" s="228"/>
      <c r="ANE16" s="228"/>
      <c r="ANF16" s="228"/>
      <c r="ANG16" s="228"/>
      <c r="ANH16" s="228"/>
      <c r="ANI16" s="228"/>
      <c r="ANJ16" s="228"/>
      <c r="ANK16" s="228"/>
      <c r="ANL16" s="228"/>
      <c r="ANM16" s="228"/>
      <c r="ANN16" s="228"/>
      <c r="ANO16" s="228"/>
      <c r="ANP16" s="228"/>
      <c r="ANQ16" s="228"/>
      <c r="ANR16" s="228"/>
      <c r="ANS16" s="228"/>
      <c r="ANT16" s="228"/>
      <c r="ANU16" s="228"/>
      <c r="ANV16" s="228"/>
      <c r="ANW16" s="228"/>
      <c r="ANX16" s="228"/>
      <c r="ANY16" s="228"/>
      <c r="ANZ16" s="228"/>
      <c r="AOA16" s="228"/>
      <c r="AOB16" s="228"/>
      <c r="AOC16" s="228"/>
      <c r="AOD16" s="228"/>
      <c r="AOE16" s="228"/>
      <c r="AOF16" s="228"/>
      <c r="AOG16" s="228"/>
      <c r="AOH16" s="228"/>
      <c r="AOI16" s="228"/>
      <c r="AOJ16" s="228"/>
      <c r="AOK16" s="228"/>
      <c r="AOL16" s="228"/>
      <c r="AOM16" s="228"/>
      <c r="AON16" s="228"/>
      <c r="AOO16" s="228"/>
      <c r="AOP16" s="228"/>
      <c r="AOQ16" s="228"/>
      <c r="AOR16" s="228"/>
      <c r="AOS16" s="228"/>
      <c r="AOT16" s="228"/>
      <c r="AOU16" s="228"/>
      <c r="AOV16" s="228"/>
      <c r="AOW16" s="228"/>
      <c r="AOX16" s="228"/>
      <c r="AOY16" s="228"/>
      <c r="AOZ16" s="228"/>
      <c r="APA16" s="228"/>
      <c r="APB16" s="228"/>
      <c r="APC16" s="228"/>
      <c r="APD16" s="228"/>
      <c r="APE16" s="228"/>
      <c r="APF16" s="228"/>
      <c r="APG16" s="228"/>
      <c r="APH16" s="228"/>
      <c r="API16" s="228"/>
      <c r="APJ16" s="228"/>
      <c r="APK16" s="228"/>
      <c r="APL16" s="228"/>
      <c r="APM16" s="228"/>
      <c r="APN16" s="228"/>
      <c r="APO16" s="228"/>
      <c r="APP16" s="228"/>
      <c r="APQ16" s="228"/>
      <c r="APR16" s="228"/>
      <c r="APS16" s="228"/>
      <c r="APT16" s="228"/>
      <c r="APU16" s="228"/>
      <c r="APV16" s="228"/>
      <c r="APW16" s="228"/>
      <c r="APX16" s="228"/>
      <c r="APY16" s="228"/>
      <c r="APZ16" s="228"/>
      <c r="AQA16" s="228"/>
      <c r="AQB16" s="228"/>
      <c r="AQC16" s="228"/>
      <c r="AQD16" s="228"/>
      <c r="AQE16" s="228"/>
      <c r="AQF16" s="228"/>
      <c r="AQG16" s="228"/>
      <c r="AQH16" s="228"/>
      <c r="AQI16" s="228"/>
      <c r="AQJ16" s="228"/>
      <c r="AQK16" s="228"/>
      <c r="AQL16" s="228"/>
      <c r="AQM16" s="228"/>
      <c r="AQN16" s="228"/>
      <c r="AQO16" s="228"/>
      <c r="AQP16" s="228"/>
      <c r="AQQ16" s="228"/>
      <c r="AQR16" s="228"/>
      <c r="AQS16" s="228"/>
      <c r="AQT16" s="228"/>
      <c r="AQU16" s="228"/>
      <c r="AQV16" s="228"/>
      <c r="AQW16" s="228"/>
      <c r="AQX16" s="228"/>
      <c r="AQY16" s="228"/>
      <c r="AQZ16" s="228"/>
      <c r="ARA16" s="228"/>
      <c r="ARB16" s="228"/>
      <c r="ARC16" s="228"/>
      <c r="ARD16" s="228"/>
      <c r="ARE16" s="228"/>
      <c r="ARF16" s="228"/>
      <c r="ARG16" s="228"/>
      <c r="ARH16" s="228"/>
      <c r="ARI16" s="228"/>
      <c r="ARJ16" s="228"/>
      <c r="ARK16" s="228"/>
      <c r="ARL16" s="228"/>
      <c r="ARM16" s="228"/>
      <c r="ARN16" s="228"/>
      <c r="ARO16" s="228"/>
      <c r="ARP16" s="228"/>
      <c r="ARQ16" s="228"/>
      <c r="ARR16" s="228"/>
      <c r="ARS16" s="228"/>
      <c r="ART16" s="228"/>
      <c r="ARU16" s="228"/>
      <c r="ARV16" s="228"/>
      <c r="ARW16" s="228"/>
      <c r="ARX16" s="228"/>
      <c r="ARY16" s="228"/>
      <c r="ARZ16" s="228"/>
      <c r="ASA16" s="228"/>
      <c r="ASB16" s="228"/>
      <c r="ASC16" s="228"/>
      <c r="ASD16" s="228"/>
      <c r="ASE16" s="228"/>
      <c r="ASF16" s="228"/>
      <c r="ASG16" s="228"/>
      <c r="ASH16" s="228"/>
      <c r="ASI16" s="228"/>
      <c r="ASJ16" s="228"/>
      <c r="ASK16" s="228"/>
      <c r="ASL16" s="228"/>
      <c r="ASM16" s="228"/>
      <c r="ASN16" s="228"/>
      <c r="ASO16" s="228"/>
      <c r="ASP16" s="228"/>
      <c r="ASQ16" s="228"/>
      <c r="ASR16" s="228"/>
      <c r="ASS16" s="228"/>
      <c r="AST16" s="228"/>
      <c r="ASU16" s="228"/>
      <c r="ASV16" s="228"/>
      <c r="ASW16" s="228"/>
      <c r="ASX16" s="228"/>
      <c r="ASY16" s="228"/>
      <c r="ASZ16" s="228"/>
      <c r="ATA16" s="228"/>
      <c r="ATB16" s="228"/>
      <c r="ATC16" s="228"/>
      <c r="ATD16" s="228"/>
      <c r="ATE16" s="228"/>
      <c r="ATF16" s="228"/>
      <c r="ATG16" s="228"/>
      <c r="ATH16" s="228"/>
      <c r="ATI16" s="228"/>
      <c r="ATJ16" s="228"/>
      <c r="ATK16" s="228"/>
      <c r="ATL16" s="228"/>
      <c r="ATM16" s="228"/>
      <c r="ATN16" s="228"/>
      <c r="ATO16" s="228"/>
      <c r="ATP16" s="228"/>
      <c r="ATQ16" s="228"/>
      <c r="ATR16" s="228"/>
      <c r="ATS16" s="228"/>
      <c r="ATT16" s="228"/>
      <c r="ATU16" s="228"/>
      <c r="ATV16" s="228"/>
      <c r="ATW16" s="228"/>
      <c r="ATX16" s="228"/>
      <c r="ATY16" s="228"/>
      <c r="ATZ16" s="228"/>
      <c r="AUA16" s="228"/>
      <c r="AUB16" s="228"/>
      <c r="AUC16" s="228"/>
      <c r="AUD16" s="228"/>
      <c r="AUE16" s="228"/>
      <c r="AUF16" s="228"/>
      <c r="AUG16" s="228"/>
      <c r="AUH16" s="228"/>
      <c r="AUI16" s="228"/>
      <c r="AUJ16" s="228"/>
      <c r="AUK16" s="228"/>
      <c r="AUL16" s="228"/>
      <c r="AUM16" s="228"/>
      <c r="AUN16" s="228"/>
      <c r="AUO16" s="228"/>
      <c r="AUP16" s="228"/>
      <c r="AUQ16" s="228"/>
      <c r="AUR16" s="228"/>
      <c r="AUS16" s="228"/>
      <c r="AUT16" s="228"/>
      <c r="AUU16" s="228"/>
      <c r="AUV16" s="228"/>
      <c r="AUW16" s="228"/>
      <c r="AUX16" s="228"/>
      <c r="AUY16" s="228"/>
      <c r="AUZ16" s="228"/>
      <c r="AVA16" s="228"/>
      <c r="AVB16" s="228"/>
      <c r="AVC16" s="228"/>
      <c r="AVD16" s="228"/>
      <c r="AVE16" s="228"/>
      <c r="AVF16" s="228"/>
      <c r="AVG16" s="228"/>
      <c r="AVH16" s="228"/>
      <c r="AVI16" s="228"/>
      <c r="AVJ16" s="228"/>
      <c r="AVK16" s="228"/>
      <c r="AVL16" s="228"/>
      <c r="AVM16" s="228"/>
      <c r="AVN16" s="228"/>
      <c r="AVO16" s="228"/>
      <c r="AVP16" s="228"/>
      <c r="AVQ16" s="228"/>
      <c r="AVR16" s="228"/>
      <c r="AVS16" s="228"/>
      <c r="AVT16" s="228"/>
      <c r="AVU16" s="228"/>
      <c r="AVV16" s="228"/>
      <c r="AVW16" s="228"/>
      <c r="AVX16" s="228"/>
      <c r="AVY16" s="228"/>
      <c r="AVZ16" s="228"/>
      <c r="AWA16" s="228"/>
      <c r="AWB16" s="228"/>
      <c r="AWC16" s="228"/>
      <c r="AWD16" s="228"/>
      <c r="AWE16" s="228"/>
      <c r="AWF16" s="228"/>
      <c r="AWG16" s="228"/>
      <c r="AWH16" s="228"/>
      <c r="AWI16" s="228"/>
      <c r="AWJ16" s="228"/>
      <c r="AWK16" s="228"/>
      <c r="AWL16" s="228"/>
      <c r="AWM16" s="228"/>
      <c r="AWN16" s="228"/>
      <c r="AWO16" s="228"/>
      <c r="AWP16" s="228"/>
      <c r="AWQ16" s="228"/>
      <c r="AWR16" s="228"/>
      <c r="AWS16" s="228"/>
      <c r="AWT16" s="228"/>
      <c r="AWU16" s="228"/>
      <c r="AWV16" s="228"/>
      <c r="AWW16" s="228"/>
      <c r="AWX16" s="228"/>
      <c r="AWY16" s="228"/>
      <c r="AWZ16" s="228"/>
      <c r="AXA16" s="228"/>
      <c r="AXB16" s="228"/>
      <c r="AXC16" s="228"/>
      <c r="AXD16" s="228"/>
      <c r="AXE16" s="228"/>
      <c r="AXF16" s="228"/>
      <c r="AXG16" s="228"/>
      <c r="AXH16" s="228"/>
      <c r="AXI16" s="228"/>
      <c r="AXJ16" s="228"/>
      <c r="AXK16" s="228"/>
      <c r="AXL16" s="228"/>
      <c r="AXM16" s="228"/>
      <c r="AXN16" s="228"/>
      <c r="AXO16" s="228"/>
      <c r="AXP16" s="228"/>
      <c r="AXQ16" s="228"/>
      <c r="AXR16" s="228"/>
      <c r="AXS16" s="228"/>
      <c r="AXT16" s="228"/>
      <c r="AXU16" s="228"/>
      <c r="AXV16" s="228"/>
      <c r="AXW16" s="228"/>
      <c r="AXX16" s="228"/>
      <c r="AXY16" s="228"/>
      <c r="AXZ16" s="228"/>
      <c r="AYA16" s="228"/>
      <c r="AYB16" s="228"/>
      <c r="AYC16" s="228"/>
      <c r="AYD16" s="228"/>
      <c r="AYE16" s="228"/>
      <c r="AYF16" s="228"/>
      <c r="AYG16" s="228"/>
      <c r="AYH16" s="228"/>
      <c r="AYI16" s="228"/>
      <c r="AYJ16" s="228"/>
      <c r="AYK16" s="228"/>
      <c r="AYL16" s="228"/>
      <c r="AYM16" s="228"/>
      <c r="AYN16" s="228"/>
      <c r="AYO16" s="228"/>
      <c r="AYP16" s="228"/>
      <c r="AYQ16" s="228"/>
      <c r="AYR16" s="228"/>
      <c r="AYS16" s="228"/>
      <c r="AYT16" s="228"/>
      <c r="AYU16" s="228"/>
      <c r="AYV16" s="228"/>
      <c r="AYW16" s="228"/>
      <c r="AYX16" s="228"/>
      <c r="AYY16" s="228"/>
      <c r="AYZ16" s="228"/>
      <c r="AZA16" s="228"/>
      <c r="AZB16" s="228"/>
      <c r="AZC16" s="228"/>
      <c r="AZD16" s="228"/>
      <c r="AZE16" s="228"/>
      <c r="AZF16" s="228"/>
      <c r="AZG16" s="228"/>
      <c r="AZH16" s="228"/>
      <c r="AZI16" s="228"/>
      <c r="AZJ16" s="228"/>
      <c r="AZK16" s="228"/>
      <c r="AZL16" s="228"/>
      <c r="AZM16" s="228"/>
      <c r="AZN16" s="228"/>
      <c r="AZO16" s="228"/>
      <c r="AZP16" s="228"/>
      <c r="AZQ16" s="228"/>
      <c r="AZR16" s="228"/>
      <c r="AZS16" s="228"/>
      <c r="AZT16" s="228"/>
      <c r="AZU16" s="228"/>
      <c r="AZV16" s="228"/>
      <c r="AZW16" s="228"/>
      <c r="AZX16" s="228"/>
      <c r="AZY16" s="228"/>
      <c r="AZZ16" s="228"/>
      <c r="BAA16" s="228"/>
      <c r="BAB16" s="228"/>
      <c r="BAC16" s="228"/>
      <c r="BAD16" s="228"/>
      <c r="BAE16" s="228"/>
      <c r="BAF16" s="228"/>
      <c r="BAG16" s="228"/>
      <c r="BAH16" s="228"/>
      <c r="BAI16" s="228"/>
      <c r="BAJ16" s="228"/>
      <c r="BAK16" s="228"/>
      <c r="BAL16" s="228"/>
      <c r="BAM16" s="228"/>
      <c r="BAN16" s="228"/>
      <c r="BAO16" s="228"/>
      <c r="BAP16" s="228"/>
      <c r="BAQ16" s="228"/>
      <c r="BAR16" s="228"/>
      <c r="BAS16" s="228"/>
      <c r="BAT16" s="228"/>
      <c r="BAU16" s="228"/>
      <c r="BAV16" s="228"/>
      <c r="BAW16" s="228"/>
      <c r="BAX16" s="228"/>
      <c r="BAY16" s="228"/>
      <c r="BAZ16" s="228"/>
      <c r="BBA16" s="228"/>
      <c r="BBB16" s="228"/>
      <c r="BBC16" s="228"/>
      <c r="BBD16" s="228"/>
      <c r="BBE16" s="228"/>
      <c r="BBF16" s="228"/>
      <c r="BBG16" s="228"/>
      <c r="BBH16" s="228"/>
      <c r="BBI16" s="228"/>
      <c r="BBJ16" s="228"/>
      <c r="BBK16" s="228"/>
      <c r="BBL16" s="228"/>
      <c r="BBM16" s="228"/>
      <c r="BBN16" s="228"/>
      <c r="BBO16" s="228"/>
      <c r="BBP16" s="228"/>
      <c r="BBQ16" s="228"/>
      <c r="BBR16" s="228"/>
      <c r="BBS16" s="228"/>
      <c r="BBT16" s="228"/>
      <c r="BBU16" s="228"/>
      <c r="BBV16" s="228"/>
      <c r="BBW16" s="228"/>
      <c r="BBX16" s="228"/>
      <c r="BBY16" s="228"/>
      <c r="BBZ16" s="228"/>
      <c r="BCA16" s="228"/>
      <c r="BCB16" s="228"/>
      <c r="BCC16" s="228"/>
      <c r="BCD16" s="228"/>
      <c r="BCE16" s="228"/>
      <c r="BCF16" s="228"/>
      <c r="BCG16" s="228"/>
      <c r="BCH16" s="228"/>
      <c r="BCI16" s="228"/>
      <c r="BCJ16" s="228"/>
      <c r="BCK16" s="228"/>
      <c r="BCL16" s="228"/>
      <c r="BCM16" s="228"/>
      <c r="BCN16" s="228"/>
      <c r="BCO16" s="228"/>
      <c r="BCP16" s="228"/>
      <c r="BCQ16" s="228"/>
      <c r="BCR16" s="228"/>
      <c r="BCS16" s="228"/>
      <c r="BCT16" s="228"/>
      <c r="BCU16" s="228"/>
      <c r="BCV16" s="228"/>
      <c r="BCW16" s="228"/>
      <c r="BCX16" s="228"/>
      <c r="BCY16" s="228"/>
      <c r="BCZ16" s="228"/>
      <c r="BDA16" s="228"/>
      <c r="BDB16" s="228"/>
      <c r="BDC16" s="228"/>
      <c r="BDD16" s="228"/>
      <c r="BDE16" s="228"/>
      <c r="BDF16" s="228"/>
      <c r="BDG16" s="228"/>
      <c r="BDH16" s="228"/>
      <c r="BDI16" s="228"/>
      <c r="BDJ16" s="228"/>
      <c r="BDK16" s="228"/>
      <c r="BDL16" s="228"/>
      <c r="BDM16" s="228"/>
      <c r="BDN16" s="228"/>
      <c r="BDO16" s="228"/>
      <c r="BDP16" s="228"/>
      <c r="BDQ16" s="228"/>
      <c r="BDR16" s="228"/>
      <c r="BDS16" s="228"/>
      <c r="BDT16" s="228"/>
      <c r="BDU16" s="228"/>
      <c r="BDV16" s="228"/>
      <c r="BDW16" s="228"/>
      <c r="BDX16" s="228"/>
      <c r="BDY16" s="228"/>
      <c r="BDZ16" s="228"/>
      <c r="BEA16" s="228"/>
      <c r="BEB16" s="228"/>
      <c r="BEC16" s="228"/>
      <c r="BED16" s="228"/>
      <c r="BEE16" s="228"/>
      <c r="BEF16" s="228"/>
      <c r="BEG16" s="228"/>
      <c r="BEH16" s="228"/>
      <c r="BEI16" s="228"/>
      <c r="BEJ16" s="228"/>
      <c r="BEK16" s="228"/>
      <c r="BEL16" s="228"/>
      <c r="BEM16" s="228"/>
      <c r="BEN16" s="228"/>
      <c r="BEO16" s="228"/>
      <c r="BEP16" s="228"/>
      <c r="BEQ16" s="228"/>
      <c r="BER16" s="228"/>
      <c r="BES16" s="228"/>
      <c r="BET16" s="228"/>
      <c r="BEU16" s="228"/>
      <c r="BEV16" s="228"/>
      <c r="BEW16" s="228"/>
      <c r="BEX16" s="228"/>
      <c r="BEY16" s="228"/>
      <c r="BEZ16" s="228"/>
      <c r="BFA16" s="228"/>
      <c r="BFB16" s="228"/>
      <c r="BFC16" s="228"/>
      <c r="BFD16" s="228"/>
      <c r="BFE16" s="228"/>
      <c r="BFF16" s="228"/>
      <c r="BFG16" s="228"/>
      <c r="BFH16" s="228"/>
      <c r="BFI16" s="228"/>
      <c r="BFJ16" s="228"/>
      <c r="BFK16" s="228"/>
      <c r="BFL16" s="228"/>
      <c r="BFM16" s="228"/>
      <c r="BFN16" s="228"/>
      <c r="BFO16" s="228"/>
      <c r="BFP16" s="228"/>
      <c r="BFQ16" s="228"/>
      <c r="BFR16" s="228"/>
      <c r="BFS16" s="228"/>
      <c r="BFT16" s="228"/>
      <c r="BFU16" s="228"/>
      <c r="BFV16" s="228"/>
      <c r="BFW16" s="228"/>
      <c r="BFX16" s="228"/>
      <c r="BFY16" s="228"/>
      <c r="BFZ16" s="228"/>
      <c r="BGA16" s="228"/>
      <c r="BGB16" s="228"/>
      <c r="BGC16" s="228"/>
      <c r="BGD16" s="228"/>
      <c r="BGE16" s="228"/>
      <c r="BGF16" s="228"/>
      <c r="BGG16" s="228"/>
      <c r="BGH16" s="228"/>
      <c r="BGI16" s="228"/>
      <c r="BGJ16" s="228"/>
      <c r="BGK16" s="228"/>
      <c r="BGL16" s="228"/>
      <c r="BGM16" s="228"/>
      <c r="BGN16" s="228"/>
      <c r="BGO16" s="228"/>
      <c r="BGP16" s="228"/>
      <c r="BGQ16" s="228"/>
      <c r="BGR16" s="228"/>
      <c r="BGS16" s="228"/>
      <c r="BGT16" s="228"/>
      <c r="BGU16" s="228"/>
      <c r="BGV16" s="228"/>
      <c r="BGW16" s="228"/>
      <c r="BGX16" s="228"/>
      <c r="BGY16" s="228"/>
      <c r="BGZ16" s="228"/>
      <c r="BHA16" s="228"/>
      <c r="BHB16" s="228"/>
      <c r="BHC16" s="228"/>
      <c r="BHD16" s="228"/>
      <c r="BHE16" s="228"/>
      <c r="BHF16" s="228"/>
      <c r="BHG16" s="228"/>
      <c r="BHH16" s="228"/>
      <c r="BHI16" s="228"/>
      <c r="BHJ16" s="228"/>
      <c r="BHK16" s="228"/>
      <c r="BHL16" s="228"/>
      <c r="BHM16" s="228"/>
      <c r="BHN16" s="228"/>
      <c r="BHO16" s="228"/>
      <c r="BHP16" s="228"/>
      <c r="BHQ16" s="228"/>
      <c r="BHR16" s="228"/>
      <c r="BHS16" s="228"/>
      <c r="BHT16" s="228"/>
      <c r="BHU16" s="228"/>
      <c r="BHV16" s="228"/>
      <c r="BHW16" s="228"/>
      <c r="BHX16" s="228"/>
      <c r="BHY16" s="228"/>
      <c r="BHZ16" s="228"/>
      <c r="BIA16" s="228"/>
      <c r="BIB16" s="228"/>
      <c r="BIC16" s="228"/>
      <c r="BID16" s="228"/>
      <c r="BIE16" s="228"/>
      <c r="BIF16" s="228"/>
      <c r="BIG16" s="228"/>
      <c r="BIH16" s="228"/>
      <c r="BII16" s="228"/>
      <c r="BIJ16" s="228"/>
      <c r="BIK16" s="228"/>
      <c r="BIL16" s="228"/>
      <c r="BIM16" s="228"/>
      <c r="BIN16" s="228"/>
      <c r="BIO16" s="228"/>
      <c r="BIP16" s="228"/>
      <c r="BIQ16" s="228"/>
      <c r="BIR16" s="228"/>
      <c r="BIS16" s="228"/>
      <c r="BIT16" s="228"/>
      <c r="BIU16" s="228"/>
      <c r="BIV16" s="228"/>
      <c r="BIW16" s="228"/>
      <c r="BIX16" s="228"/>
      <c r="BIY16" s="228"/>
      <c r="BIZ16" s="228"/>
      <c r="BJA16" s="228"/>
      <c r="BJB16" s="228"/>
      <c r="BJC16" s="228"/>
      <c r="BJD16" s="228"/>
      <c r="BJE16" s="228"/>
      <c r="BJF16" s="228"/>
      <c r="BJG16" s="228"/>
      <c r="BJH16" s="228"/>
      <c r="BJI16" s="228"/>
      <c r="BJJ16" s="228"/>
      <c r="BJK16" s="228"/>
      <c r="BJL16" s="228"/>
      <c r="BJM16" s="228"/>
      <c r="BJN16" s="228"/>
      <c r="BJO16" s="228"/>
      <c r="BJP16" s="228"/>
      <c r="BJQ16" s="228"/>
      <c r="BJR16" s="228"/>
      <c r="BJS16" s="228"/>
      <c r="BJT16" s="228"/>
      <c r="BJU16" s="228"/>
      <c r="BJV16" s="228"/>
      <c r="BJW16" s="228"/>
      <c r="BJX16" s="228"/>
      <c r="BJY16" s="228"/>
      <c r="BJZ16" s="228"/>
      <c r="BKA16" s="228"/>
      <c r="BKB16" s="228"/>
      <c r="BKC16" s="228"/>
      <c r="BKD16" s="228"/>
      <c r="BKE16" s="228"/>
      <c r="BKF16" s="228"/>
      <c r="BKG16" s="228"/>
      <c r="BKH16" s="228"/>
      <c r="BKI16" s="228"/>
      <c r="BKJ16" s="228"/>
      <c r="BKK16" s="228"/>
      <c r="BKL16" s="228"/>
      <c r="BKM16" s="228"/>
      <c r="BKN16" s="228"/>
      <c r="BKO16" s="228"/>
      <c r="BKP16" s="228"/>
      <c r="BKQ16" s="228"/>
      <c r="BKR16" s="228"/>
      <c r="BKS16" s="228"/>
      <c r="BKT16" s="228"/>
      <c r="BKU16" s="228"/>
      <c r="BKV16" s="228"/>
      <c r="BKW16" s="228"/>
      <c r="BKX16" s="228"/>
      <c r="BKY16" s="228"/>
      <c r="BKZ16" s="228"/>
      <c r="BLA16" s="228"/>
      <c r="BLB16" s="228"/>
      <c r="BLC16" s="228"/>
      <c r="BLD16" s="228"/>
      <c r="BLE16" s="228"/>
      <c r="BLF16" s="228"/>
      <c r="BLG16" s="228"/>
      <c r="BLH16" s="228"/>
      <c r="BLI16" s="228"/>
      <c r="BLJ16" s="228"/>
      <c r="BLK16" s="228"/>
      <c r="BLL16" s="228"/>
      <c r="BLM16" s="228"/>
      <c r="BLN16" s="228"/>
      <c r="BLO16" s="228"/>
      <c r="BLP16" s="228"/>
      <c r="BLQ16" s="228"/>
      <c r="BLR16" s="228"/>
      <c r="BLS16" s="228"/>
      <c r="BLT16" s="228"/>
      <c r="BLU16" s="228"/>
      <c r="BLV16" s="228"/>
      <c r="BLW16" s="228"/>
      <c r="BLX16" s="228"/>
      <c r="BLY16" s="228"/>
      <c r="BLZ16" s="228"/>
      <c r="BMA16" s="228"/>
      <c r="BMB16" s="228"/>
      <c r="BMC16" s="228"/>
      <c r="BMD16" s="228"/>
      <c r="BME16" s="228"/>
      <c r="BMF16" s="228"/>
      <c r="BMG16" s="228"/>
      <c r="BMH16" s="228"/>
      <c r="BMI16" s="228"/>
      <c r="BMJ16" s="228"/>
      <c r="BMK16" s="228"/>
      <c r="BML16" s="228"/>
      <c r="BMM16" s="228"/>
      <c r="BMN16" s="228"/>
      <c r="BMO16" s="228"/>
      <c r="BMP16" s="228"/>
      <c r="BMQ16" s="228"/>
      <c r="BMR16" s="228"/>
      <c r="BMS16" s="228"/>
      <c r="BMT16" s="228"/>
      <c r="BMU16" s="228"/>
      <c r="BMV16" s="228"/>
      <c r="BMW16" s="228"/>
      <c r="BMX16" s="228"/>
      <c r="BMY16" s="228"/>
      <c r="BMZ16" s="228"/>
      <c r="BNA16" s="228"/>
      <c r="BNB16" s="228"/>
      <c r="BNC16" s="228"/>
      <c r="BND16" s="228"/>
      <c r="BNE16" s="228"/>
      <c r="BNF16" s="228"/>
      <c r="BNG16" s="228"/>
      <c r="BNH16" s="228"/>
      <c r="BNI16" s="228"/>
      <c r="BNJ16" s="228"/>
      <c r="BNK16" s="228"/>
      <c r="BNL16" s="228"/>
      <c r="BNM16" s="228"/>
      <c r="BNN16" s="228"/>
      <c r="BNO16" s="228"/>
      <c r="BNP16" s="228"/>
      <c r="BNQ16" s="228"/>
      <c r="BNR16" s="228"/>
      <c r="BNS16" s="228"/>
      <c r="BNT16" s="228"/>
      <c r="BNU16" s="228"/>
      <c r="BNV16" s="228"/>
      <c r="BNW16" s="228"/>
      <c r="BNX16" s="228"/>
      <c r="BNY16" s="228"/>
      <c r="BNZ16" s="228"/>
      <c r="BOA16" s="228"/>
      <c r="BOB16" s="228"/>
      <c r="BOC16" s="228"/>
      <c r="BOD16" s="228"/>
      <c r="BOE16" s="228"/>
      <c r="BOF16" s="228"/>
      <c r="BOG16" s="228"/>
      <c r="BOH16" s="228"/>
      <c r="BOI16" s="228"/>
      <c r="BOJ16" s="228"/>
      <c r="BOK16" s="228"/>
      <c r="BOL16" s="228"/>
      <c r="BOM16" s="228"/>
      <c r="BON16" s="228"/>
      <c r="BOO16" s="228"/>
      <c r="BOP16" s="228"/>
      <c r="BOQ16" s="228"/>
      <c r="BOR16" s="228"/>
      <c r="BOS16" s="228"/>
      <c r="BOT16" s="228"/>
      <c r="BOU16" s="228"/>
      <c r="BOV16" s="228"/>
      <c r="BOW16" s="228"/>
      <c r="BOX16" s="228"/>
      <c r="BOY16" s="228"/>
      <c r="BOZ16" s="228"/>
      <c r="BPA16" s="228"/>
      <c r="BPB16" s="228"/>
      <c r="BPC16" s="228"/>
      <c r="BPD16" s="228"/>
      <c r="BPE16" s="228"/>
      <c r="BPF16" s="228"/>
      <c r="BPG16" s="228"/>
      <c r="BPH16" s="228"/>
      <c r="BPI16" s="228"/>
      <c r="BPJ16" s="228"/>
      <c r="BPK16" s="228"/>
      <c r="BPL16" s="228"/>
      <c r="BPM16" s="228"/>
      <c r="BPN16" s="228"/>
      <c r="BPO16" s="228"/>
      <c r="BPP16" s="228"/>
      <c r="BPQ16" s="228"/>
      <c r="BPR16" s="228"/>
      <c r="BPS16" s="228"/>
      <c r="BPT16" s="228"/>
      <c r="BPU16" s="228"/>
      <c r="BPV16" s="228"/>
      <c r="BPW16" s="228"/>
      <c r="BPX16" s="228"/>
      <c r="BPY16" s="228"/>
      <c r="BPZ16" s="228"/>
      <c r="BQA16" s="228"/>
      <c r="BQB16" s="228"/>
      <c r="BQC16" s="228"/>
      <c r="BQD16" s="228"/>
      <c r="BQE16" s="228"/>
      <c r="BQF16" s="228"/>
      <c r="BQG16" s="228"/>
      <c r="BQH16" s="228"/>
      <c r="BQI16" s="228"/>
      <c r="BQJ16" s="228"/>
      <c r="BQK16" s="228"/>
      <c r="BQL16" s="228"/>
      <c r="BQM16" s="228"/>
      <c r="BQN16" s="228"/>
      <c r="BQO16" s="228"/>
      <c r="BQP16" s="228"/>
      <c r="BQQ16" s="228"/>
      <c r="BQR16" s="228"/>
      <c r="BQS16" s="228"/>
      <c r="BQT16" s="228"/>
      <c r="BQU16" s="228"/>
      <c r="BQV16" s="228"/>
      <c r="BQW16" s="228"/>
      <c r="BQX16" s="228"/>
      <c r="BQY16" s="228"/>
      <c r="BQZ16" s="228"/>
      <c r="BRA16" s="228"/>
      <c r="BRB16" s="228"/>
      <c r="BRC16" s="228"/>
      <c r="BRD16" s="228"/>
      <c r="BRE16" s="228"/>
      <c r="BRF16" s="228"/>
      <c r="BRG16" s="228"/>
      <c r="BRH16" s="228"/>
      <c r="BRI16" s="228"/>
      <c r="BRJ16" s="228"/>
      <c r="BRK16" s="228"/>
      <c r="BRL16" s="228"/>
      <c r="BRM16" s="228"/>
      <c r="BRN16" s="228"/>
      <c r="BRO16" s="228"/>
      <c r="BRP16" s="228"/>
      <c r="BRQ16" s="228"/>
      <c r="BRR16" s="228"/>
      <c r="BRS16" s="228"/>
      <c r="BRT16" s="228"/>
      <c r="BRU16" s="228"/>
      <c r="BRV16" s="228"/>
      <c r="BRW16" s="228"/>
      <c r="BRX16" s="228"/>
      <c r="BRY16" s="228"/>
      <c r="BRZ16" s="228"/>
      <c r="BSA16" s="228"/>
      <c r="BSB16" s="228"/>
      <c r="BSC16" s="228"/>
      <c r="BSD16" s="228"/>
      <c r="BSE16" s="228"/>
      <c r="BSF16" s="228"/>
      <c r="BSG16" s="228"/>
      <c r="BSH16" s="228"/>
      <c r="BSI16" s="228"/>
      <c r="BSJ16" s="228"/>
      <c r="BSK16" s="228"/>
      <c r="BSL16" s="228"/>
      <c r="BSM16" s="228"/>
      <c r="BSN16" s="228"/>
      <c r="BSO16" s="228"/>
      <c r="BSP16" s="228"/>
      <c r="BSQ16" s="228"/>
      <c r="BSR16" s="228"/>
      <c r="BSS16" s="228"/>
      <c r="BST16" s="228"/>
      <c r="BSU16" s="228"/>
      <c r="BSV16" s="228"/>
      <c r="BSW16" s="228"/>
      <c r="BSX16" s="228"/>
      <c r="BSY16" s="228"/>
      <c r="BSZ16" s="228"/>
      <c r="BTA16" s="228"/>
      <c r="BTB16" s="228"/>
      <c r="BTC16" s="228"/>
      <c r="BTD16" s="228"/>
      <c r="BTE16" s="228"/>
      <c r="BTF16" s="228"/>
      <c r="BTG16" s="228"/>
      <c r="BTH16" s="228"/>
      <c r="BTI16" s="228"/>
      <c r="BTJ16" s="228"/>
      <c r="BTK16" s="228"/>
      <c r="BTL16" s="228"/>
      <c r="BTM16" s="228"/>
      <c r="BTN16" s="228"/>
      <c r="BTO16" s="228"/>
      <c r="BTP16" s="228"/>
      <c r="BTQ16" s="228"/>
      <c r="BTR16" s="228"/>
      <c r="BTS16" s="228"/>
      <c r="BTT16" s="228"/>
      <c r="BTU16" s="228"/>
      <c r="BTV16" s="228"/>
      <c r="BTW16" s="228"/>
      <c r="BTX16" s="228"/>
      <c r="BTY16" s="228"/>
      <c r="BTZ16" s="228"/>
      <c r="BUA16" s="228"/>
      <c r="BUB16" s="228"/>
      <c r="BUC16" s="228"/>
      <c r="BUD16" s="228"/>
      <c r="BUE16" s="228"/>
      <c r="BUF16" s="228"/>
      <c r="BUG16" s="228"/>
      <c r="BUH16" s="228"/>
      <c r="BUI16" s="228"/>
      <c r="BUJ16" s="228"/>
      <c r="BUK16" s="228"/>
      <c r="BUL16" s="228"/>
      <c r="BUM16" s="228"/>
      <c r="BUN16" s="228"/>
      <c r="BUO16" s="228"/>
      <c r="BUP16" s="228"/>
      <c r="BUQ16" s="228"/>
      <c r="BUR16" s="228"/>
      <c r="BUS16" s="228"/>
      <c r="BUT16" s="228"/>
      <c r="BUU16" s="228"/>
      <c r="BUV16" s="228"/>
      <c r="BUW16" s="228"/>
      <c r="BUX16" s="228"/>
      <c r="BUY16" s="228"/>
      <c r="BUZ16" s="228"/>
      <c r="BVA16" s="228"/>
      <c r="BVB16" s="228"/>
      <c r="BVC16" s="228"/>
      <c r="BVD16" s="228"/>
      <c r="BVE16" s="228"/>
      <c r="BVF16" s="228"/>
      <c r="BVG16" s="228"/>
      <c r="BVH16" s="228"/>
      <c r="BVI16" s="228"/>
      <c r="BVJ16" s="228"/>
      <c r="BVK16" s="228"/>
      <c r="BVL16" s="228"/>
      <c r="BVM16" s="228"/>
      <c r="BVN16" s="228"/>
      <c r="BVO16" s="228"/>
      <c r="BVP16" s="228"/>
      <c r="BVQ16" s="228"/>
      <c r="BVR16" s="228"/>
      <c r="BVS16" s="228"/>
      <c r="BVT16" s="228"/>
      <c r="BVU16" s="228"/>
      <c r="BVV16" s="228"/>
      <c r="BVW16" s="228"/>
      <c r="BVX16" s="228"/>
      <c r="BVY16" s="228"/>
      <c r="BVZ16" s="228"/>
      <c r="BWA16" s="228"/>
      <c r="BWB16" s="228"/>
      <c r="BWC16" s="228"/>
      <c r="BWD16" s="228"/>
      <c r="BWE16" s="228"/>
      <c r="BWF16" s="228"/>
      <c r="BWG16" s="228"/>
      <c r="BWH16" s="228"/>
      <c r="BWI16" s="228"/>
      <c r="BWJ16" s="228"/>
      <c r="BWK16" s="228"/>
      <c r="BWL16" s="228"/>
      <c r="BWM16" s="228"/>
      <c r="BWN16" s="228"/>
      <c r="BWO16" s="228"/>
      <c r="BWP16" s="228"/>
      <c r="BWQ16" s="228"/>
      <c r="BWR16" s="228"/>
      <c r="BWS16" s="228"/>
      <c r="BWT16" s="228"/>
      <c r="BWU16" s="228"/>
      <c r="BWV16" s="228"/>
      <c r="BWW16" s="228"/>
      <c r="BWX16" s="228"/>
      <c r="BWY16" s="228"/>
      <c r="BWZ16" s="228"/>
      <c r="BXA16" s="228"/>
      <c r="BXB16" s="228"/>
      <c r="BXC16" s="228"/>
      <c r="BXD16" s="228"/>
      <c r="BXE16" s="228"/>
      <c r="BXF16" s="228"/>
      <c r="BXG16" s="228"/>
      <c r="BXH16" s="228"/>
      <c r="BXI16" s="228"/>
      <c r="BXJ16" s="228"/>
      <c r="BXK16" s="228"/>
      <c r="BXL16" s="228"/>
      <c r="BXM16" s="228"/>
      <c r="BXN16" s="228"/>
      <c r="BXO16" s="228"/>
      <c r="BXP16" s="228"/>
      <c r="BXQ16" s="228"/>
      <c r="BXR16" s="228"/>
      <c r="BXS16" s="228"/>
      <c r="BXT16" s="228"/>
      <c r="BXU16" s="228"/>
      <c r="BXV16" s="228"/>
      <c r="BXW16" s="228"/>
      <c r="BXX16" s="228"/>
      <c r="BXY16" s="228"/>
      <c r="BXZ16" s="228"/>
      <c r="BYA16" s="228"/>
      <c r="BYB16" s="228"/>
      <c r="BYC16" s="228"/>
      <c r="BYD16" s="228"/>
      <c r="BYE16" s="228"/>
      <c r="BYF16" s="228"/>
      <c r="BYG16" s="228"/>
      <c r="BYH16" s="228"/>
      <c r="BYI16" s="228"/>
      <c r="BYJ16" s="228"/>
      <c r="BYK16" s="228"/>
      <c r="BYL16" s="228"/>
      <c r="BYM16" s="228"/>
      <c r="BYN16" s="228"/>
      <c r="BYO16" s="228"/>
      <c r="BYP16" s="228"/>
      <c r="BYQ16" s="228"/>
      <c r="BYR16" s="228"/>
      <c r="BYS16" s="228"/>
      <c r="BYT16" s="228"/>
      <c r="BYU16" s="228"/>
      <c r="BYV16" s="228"/>
      <c r="BYW16" s="228"/>
      <c r="BYX16" s="228"/>
      <c r="BYY16" s="228"/>
      <c r="BYZ16" s="228"/>
      <c r="BZA16" s="228"/>
      <c r="BZB16" s="228"/>
      <c r="BZC16" s="228"/>
      <c r="BZD16" s="228"/>
      <c r="BZE16" s="228"/>
      <c r="BZF16" s="228"/>
      <c r="BZG16" s="228"/>
      <c r="BZH16" s="228"/>
      <c r="BZI16" s="228"/>
      <c r="BZJ16" s="228"/>
      <c r="BZK16" s="228"/>
      <c r="BZL16" s="228"/>
      <c r="BZM16" s="228"/>
      <c r="BZN16" s="228"/>
      <c r="BZO16" s="228"/>
      <c r="BZP16" s="228"/>
      <c r="BZQ16" s="228"/>
      <c r="BZR16" s="228"/>
      <c r="BZS16" s="228"/>
      <c r="BZT16" s="228"/>
      <c r="BZU16" s="228"/>
      <c r="BZV16" s="228"/>
      <c r="BZW16" s="228"/>
      <c r="BZX16" s="228"/>
      <c r="BZY16" s="228"/>
      <c r="BZZ16" s="228"/>
      <c r="CAA16" s="228"/>
      <c r="CAB16" s="228"/>
      <c r="CAC16" s="228"/>
      <c r="CAD16" s="228"/>
      <c r="CAE16" s="228"/>
      <c r="CAF16" s="228"/>
      <c r="CAG16" s="228"/>
      <c r="CAH16" s="228"/>
      <c r="CAI16" s="228"/>
      <c r="CAJ16" s="228"/>
      <c r="CAK16" s="228"/>
      <c r="CAL16" s="228"/>
      <c r="CAM16" s="228"/>
      <c r="CAN16" s="228"/>
      <c r="CAO16" s="228"/>
      <c r="CAP16" s="228"/>
      <c r="CAQ16" s="228"/>
      <c r="CAR16" s="228"/>
      <c r="CAS16" s="228"/>
      <c r="CAT16" s="228"/>
      <c r="CAU16" s="228"/>
      <c r="CAV16" s="228"/>
      <c r="CAW16" s="228"/>
      <c r="CAX16" s="228"/>
      <c r="CAY16" s="228"/>
      <c r="CAZ16" s="228"/>
      <c r="CBA16" s="228"/>
      <c r="CBB16" s="228"/>
      <c r="CBC16" s="228"/>
      <c r="CBD16" s="228"/>
      <c r="CBE16" s="228"/>
      <c r="CBF16" s="228"/>
      <c r="CBG16" s="228"/>
      <c r="CBH16" s="228"/>
      <c r="CBI16" s="228"/>
      <c r="CBJ16" s="228"/>
      <c r="CBK16" s="228"/>
      <c r="CBL16" s="228"/>
      <c r="CBM16" s="228"/>
      <c r="CBN16" s="228"/>
      <c r="CBO16" s="228"/>
      <c r="CBP16" s="228"/>
      <c r="CBQ16" s="228"/>
      <c r="CBR16" s="228"/>
      <c r="CBS16" s="228"/>
      <c r="CBT16" s="228"/>
      <c r="CBU16" s="228"/>
      <c r="CBV16" s="228"/>
      <c r="CBW16" s="228"/>
      <c r="CBX16" s="228"/>
      <c r="CBY16" s="228"/>
      <c r="CBZ16" s="228"/>
      <c r="CCA16" s="228"/>
      <c r="CCB16" s="228"/>
      <c r="CCC16" s="228"/>
      <c r="CCD16" s="228"/>
      <c r="CCE16" s="228"/>
      <c r="CCF16" s="228"/>
    </row>
    <row r="17" spans="1:2112" s="231" customFormat="1" ht="64.2" customHeight="1" x14ac:dyDescent="0.2">
      <c r="A17" s="483" t="s">
        <v>1204</v>
      </c>
      <c r="B17" s="483"/>
      <c r="C17" s="483"/>
      <c r="D17" s="483"/>
      <c r="E17" s="483"/>
      <c r="F17" s="483"/>
      <c r="G17" s="483"/>
      <c r="H17" s="483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  <c r="EA17" s="228"/>
      <c r="EB17" s="228"/>
      <c r="EC17" s="228"/>
      <c r="ED17" s="228"/>
      <c r="EE17" s="228"/>
      <c r="EF17" s="228"/>
      <c r="EG17" s="228"/>
      <c r="EH17" s="228"/>
      <c r="EI17" s="228"/>
      <c r="EJ17" s="228"/>
      <c r="EK17" s="228"/>
      <c r="EL17" s="228"/>
      <c r="EM17" s="228"/>
      <c r="EN17" s="228"/>
      <c r="EO17" s="228"/>
      <c r="EP17" s="228"/>
      <c r="EQ17" s="228"/>
      <c r="ER17" s="228"/>
      <c r="ES17" s="228"/>
      <c r="ET17" s="228"/>
      <c r="EU17" s="228"/>
      <c r="EV17" s="228"/>
      <c r="EW17" s="228"/>
      <c r="EX17" s="228"/>
      <c r="EY17" s="228"/>
      <c r="EZ17" s="228"/>
      <c r="FA17" s="228"/>
      <c r="FB17" s="228"/>
      <c r="FC17" s="228"/>
      <c r="FD17" s="228"/>
      <c r="FE17" s="228"/>
      <c r="FF17" s="228"/>
      <c r="FG17" s="228"/>
      <c r="FH17" s="228"/>
      <c r="FI17" s="228"/>
      <c r="FJ17" s="228"/>
      <c r="FK17" s="228"/>
      <c r="FL17" s="228"/>
      <c r="FM17" s="228"/>
      <c r="FN17" s="228"/>
      <c r="FO17" s="228"/>
      <c r="FP17" s="228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  <c r="GA17" s="228"/>
      <c r="GB17" s="228"/>
      <c r="GC17" s="228"/>
      <c r="GD17" s="228"/>
      <c r="GE17" s="228"/>
      <c r="GF17" s="228"/>
      <c r="GG17" s="228"/>
      <c r="GH17" s="228"/>
      <c r="GI17" s="228"/>
      <c r="GJ17" s="228"/>
      <c r="GK17" s="228"/>
      <c r="GL17" s="228"/>
      <c r="GM17" s="228"/>
      <c r="GN17" s="228"/>
      <c r="GO17" s="228"/>
      <c r="GP17" s="228"/>
      <c r="GQ17" s="228"/>
      <c r="GR17" s="228"/>
      <c r="GS17" s="228"/>
      <c r="GT17" s="228"/>
      <c r="GU17" s="228"/>
      <c r="GV17" s="228"/>
      <c r="GW17" s="228"/>
      <c r="GX17" s="228"/>
      <c r="GY17" s="228"/>
      <c r="GZ17" s="228"/>
      <c r="HA17" s="228"/>
      <c r="HB17" s="228"/>
      <c r="HC17" s="228"/>
      <c r="HD17" s="228"/>
      <c r="HE17" s="228"/>
      <c r="HF17" s="228"/>
      <c r="HG17" s="228"/>
      <c r="HH17" s="228"/>
      <c r="HI17" s="228"/>
      <c r="HJ17" s="228"/>
      <c r="HK17" s="228"/>
      <c r="HL17" s="228"/>
      <c r="HM17" s="228"/>
      <c r="HN17" s="228"/>
      <c r="HO17" s="228"/>
      <c r="HP17" s="228"/>
      <c r="HQ17" s="228"/>
      <c r="HR17" s="228"/>
      <c r="HS17" s="228"/>
      <c r="HT17" s="228"/>
      <c r="HU17" s="228"/>
      <c r="HV17" s="228"/>
      <c r="HW17" s="228"/>
      <c r="HX17" s="228"/>
      <c r="HY17" s="228"/>
      <c r="HZ17" s="228"/>
      <c r="IA17" s="228"/>
      <c r="IB17" s="228"/>
      <c r="IC17" s="228"/>
      <c r="ID17" s="228"/>
      <c r="IE17" s="228"/>
      <c r="IF17" s="228"/>
      <c r="IG17" s="228"/>
      <c r="IH17" s="228"/>
      <c r="II17" s="228"/>
      <c r="IJ17" s="228"/>
      <c r="IK17" s="228"/>
      <c r="IL17" s="228"/>
      <c r="IM17" s="228"/>
      <c r="IN17" s="228"/>
      <c r="IO17" s="228"/>
      <c r="IP17" s="228"/>
      <c r="IQ17" s="228"/>
      <c r="IR17" s="228"/>
      <c r="IS17" s="228"/>
      <c r="IT17" s="228"/>
      <c r="IU17" s="228"/>
      <c r="IV17" s="228"/>
      <c r="IW17" s="228"/>
      <c r="IX17" s="228"/>
      <c r="IY17" s="228"/>
      <c r="IZ17" s="228"/>
      <c r="JA17" s="228"/>
      <c r="JB17" s="228"/>
      <c r="JC17" s="228"/>
      <c r="JD17" s="228"/>
      <c r="JE17" s="228"/>
      <c r="JF17" s="228"/>
      <c r="JG17" s="228"/>
      <c r="JH17" s="228"/>
      <c r="JI17" s="228"/>
      <c r="JJ17" s="228"/>
      <c r="JK17" s="228"/>
      <c r="JL17" s="228"/>
      <c r="JM17" s="228"/>
      <c r="JN17" s="228"/>
      <c r="JO17" s="228"/>
      <c r="JP17" s="228"/>
      <c r="JQ17" s="228"/>
      <c r="JR17" s="228"/>
      <c r="JS17" s="228"/>
      <c r="JT17" s="228"/>
      <c r="JU17" s="228"/>
      <c r="JV17" s="228"/>
      <c r="JW17" s="228"/>
      <c r="JX17" s="228"/>
      <c r="JY17" s="228"/>
      <c r="JZ17" s="228"/>
      <c r="KA17" s="228"/>
      <c r="KB17" s="228"/>
      <c r="KC17" s="228"/>
      <c r="KD17" s="228"/>
      <c r="KE17" s="228"/>
      <c r="KF17" s="228"/>
      <c r="KG17" s="228"/>
      <c r="KH17" s="228"/>
      <c r="KI17" s="228"/>
      <c r="KJ17" s="228"/>
      <c r="KK17" s="228"/>
      <c r="KL17" s="228"/>
      <c r="KM17" s="228"/>
      <c r="KN17" s="228"/>
      <c r="KO17" s="228"/>
      <c r="KP17" s="228"/>
      <c r="KQ17" s="228"/>
      <c r="KR17" s="228"/>
      <c r="KS17" s="228"/>
      <c r="KT17" s="228"/>
      <c r="KU17" s="228"/>
      <c r="KV17" s="228"/>
      <c r="KW17" s="228"/>
      <c r="KX17" s="228"/>
      <c r="KY17" s="228"/>
      <c r="KZ17" s="228"/>
      <c r="LA17" s="228"/>
      <c r="LB17" s="228"/>
      <c r="LC17" s="228"/>
      <c r="LD17" s="228"/>
      <c r="LE17" s="228"/>
      <c r="LF17" s="228"/>
      <c r="LG17" s="228"/>
      <c r="LH17" s="228"/>
      <c r="LI17" s="228"/>
      <c r="LJ17" s="228"/>
      <c r="LK17" s="228"/>
      <c r="LL17" s="228"/>
      <c r="LM17" s="228"/>
      <c r="LN17" s="228"/>
      <c r="LO17" s="228"/>
      <c r="LP17" s="228"/>
      <c r="LQ17" s="228"/>
      <c r="LR17" s="228"/>
      <c r="LS17" s="228"/>
      <c r="LT17" s="228"/>
      <c r="LU17" s="228"/>
      <c r="LV17" s="228"/>
      <c r="LW17" s="228"/>
      <c r="LX17" s="228"/>
      <c r="LY17" s="228"/>
      <c r="LZ17" s="228"/>
      <c r="MA17" s="228"/>
      <c r="MB17" s="228"/>
      <c r="MC17" s="228"/>
      <c r="MD17" s="228"/>
      <c r="ME17" s="228"/>
      <c r="MF17" s="228"/>
      <c r="MG17" s="228"/>
      <c r="MH17" s="228"/>
      <c r="MI17" s="228"/>
      <c r="MJ17" s="228"/>
      <c r="MK17" s="228"/>
      <c r="ML17" s="228"/>
      <c r="MM17" s="228"/>
      <c r="MN17" s="228"/>
      <c r="MO17" s="228"/>
      <c r="MP17" s="228"/>
      <c r="MQ17" s="228"/>
      <c r="MR17" s="228"/>
      <c r="MS17" s="228"/>
      <c r="MT17" s="228"/>
      <c r="MU17" s="228"/>
      <c r="MV17" s="228"/>
      <c r="MW17" s="228"/>
      <c r="MX17" s="228"/>
      <c r="MY17" s="228"/>
      <c r="MZ17" s="228"/>
      <c r="NA17" s="228"/>
      <c r="NB17" s="228"/>
      <c r="NC17" s="228"/>
      <c r="ND17" s="228"/>
      <c r="NE17" s="228"/>
      <c r="NF17" s="228"/>
      <c r="NG17" s="228"/>
      <c r="NH17" s="228"/>
      <c r="NI17" s="228"/>
      <c r="NJ17" s="228"/>
      <c r="NK17" s="228"/>
      <c r="NL17" s="228"/>
      <c r="NM17" s="228"/>
      <c r="NN17" s="228"/>
      <c r="NO17" s="228"/>
      <c r="NP17" s="228"/>
      <c r="NQ17" s="228"/>
      <c r="NR17" s="228"/>
      <c r="NS17" s="228"/>
      <c r="NT17" s="228"/>
      <c r="NU17" s="228"/>
      <c r="NV17" s="228"/>
      <c r="NW17" s="228"/>
      <c r="NX17" s="228"/>
      <c r="NY17" s="228"/>
      <c r="NZ17" s="228"/>
      <c r="OA17" s="228"/>
      <c r="OB17" s="228"/>
      <c r="OC17" s="228"/>
      <c r="OD17" s="228"/>
      <c r="OE17" s="228"/>
      <c r="OF17" s="228"/>
      <c r="OG17" s="228"/>
      <c r="OH17" s="228"/>
      <c r="OI17" s="228"/>
      <c r="OJ17" s="228"/>
      <c r="OK17" s="228"/>
      <c r="OL17" s="228"/>
      <c r="OM17" s="228"/>
      <c r="ON17" s="228"/>
      <c r="OO17" s="228"/>
      <c r="OP17" s="228"/>
      <c r="OQ17" s="228"/>
      <c r="OR17" s="228"/>
      <c r="OS17" s="228"/>
      <c r="OT17" s="228"/>
      <c r="OU17" s="228"/>
      <c r="OV17" s="228"/>
      <c r="OW17" s="228"/>
      <c r="OX17" s="228"/>
      <c r="OY17" s="228"/>
      <c r="OZ17" s="228"/>
      <c r="PA17" s="228"/>
      <c r="PB17" s="228"/>
      <c r="PC17" s="228"/>
      <c r="PD17" s="228"/>
      <c r="PE17" s="228"/>
      <c r="PF17" s="228"/>
      <c r="PG17" s="228"/>
      <c r="PH17" s="228"/>
      <c r="PI17" s="228"/>
      <c r="PJ17" s="228"/>
      <c r="PK17" s="228"/>
      <c r="PL17" s="228"/>
      <c r="PM17" s="228"/>
      <c r="PN17" s="228"/>
      <c r="PO17" s="228"/>
      <c r="PP17" s="228"/>
      <c r="PQ17" s="228"/>
      <c r="PR17" s="228"/>
      <c r="PS17" s="228"/>
      <c r="PT17" s="228"/>
      <c r="PU17" s="228"/>
      <c r="PV17" s="228"/>
      <c r="PW17" s="228"/>
      <c r="PX17" s="228"/>
      <c r="PY17" s="228"/>
      <c r="PZ17" s="228"/>
      <c r="QA17" s="228"/>
      <c r="QB17" s="228"/>
      <c r="QC17" s="228"/>
      <c r="QD17" s="228"/>
      <c r="QE17" s="228"/>
      <c r="QF17" s="228"/>
      <c r="QG17" s="228"/>
      <c r="QH17" s="228"/>
      <c r="QI17" s="228"/>
      <c r="QJ17" s="228"/>
      <c r="QK17" s="228"/>
      <c r="QL17" s="228"/>
      <c r="QM17" s="228"/>
      <c r="QN17" s="228"/>
      <c r="QO17" s="228"/>
      <c r="QP17" s="228"/>
      <c r="QQ17" s="228"/>
      <c r="QR17" s="228"/>
      <c r="QS17" s="228"/>
      <c r="QT17" s="228"/>
      <c r="QU17" s="228"/>
      <c r="QV17" s="228"/>
      <c r="QW17" s="228"/>
      <c r="QX17" s="228"/>
      <c r="QY17" s="228"/>
      <c r="QZ17" s="228"/>
      <c r="RA17" s="228"/>
      <c r="RB17" s="228"/>
      <c r="RC17" s="228"/>
      <c r="RD17" s="228"/>
      <c r="RE17" s="228"/>
      <c r="RF17" s="228"/>
      <c r="RG17" s="228"/>
      <c r="RH17" s="228"/>
      <c r="RI17" s="228"/>
      <c r="RJ17" s="228"/>
      <c r="RK17" s="228"/>
      <c r="RL17" s="228"/>
      <c r="RM17" s="228"/>
      <c r="RN17" s="228"/>
      <c r="RO17" s="228"/>
      <c r="RP17" s="228"/>
      <c r="RQ17" s="228"/>
      <c r="RR17" s="228"/>
      <c r="RS17" s="228"/>
      <c r="RT17" s="228"/>
      <c r="RU17" s="228"/>
      <c r="RV17" s="228"/>
      <c r="RW17" s="228"/>
      <c r="RX17" s="228"/>
      <c r="RY17" s="228"/>
      <c r="RZ17" s="228"/>
      <c r="SA17" s="228"/>
      <c r="SB17" s="228"/>
      <c r="SC17" s="228"/>
      <c r="SD17" s="228"/>
      <c r="SE17" s="228"/>
      <c r="SF17" s="228"/>
      <c r="SG17" s="228"/>
      <c r="SH17" s="228"/>
      <c r="SI17" s="228"/>
      <c r="SJ17" s="228"/>
      <c r="SK17" s="228"/>
      <c r="SL17" s="228"/>
      <c r="SM17" s="228"/>
      <c r="SN17" s="228"/>
      <c r="SO17" s="228"/>
      <c r="SP17" s="228"/>
      <c r="SQ17" s="228"/>
      <c r="SR17" s="228"/>
      <c r="SS17" s="228"/>
      <c r="ST17" s="228"/>
      <c r="SU17" s="228"/>
      <c r="SV17" s="228"/>
      <c r="SW17" s="228"/>
      <c r="SX17" s="228"/>
      <c r="SY17" s="228"/>
      <c r="SZ17" s="228"/>
      <c r="TA17" s="228"/>
      <c r="TB17" s="228"/>
      <c r="TC17" s="228"/>
      <c r="TD17" s="228"/>
      <c r="TE17" s="228"/>
      <c r="TF17" s="228"/>
      <c r="TG17" s="228"/>
      <c r="TH17" s="228"/>
      <c r="TI17" s="228"/>
      <c r="TJ17" s="228"/>
      <c r="TK17" s="228"/>
      <c r="TL17" s="228"/>
      <c r="TM17" s="228"/>
      <c r="TN17" s="228"/>
      <c r="TO17" s="228"/>
      <c r="TP17" s="228"/>
      <c r="TQ17" s="228"/>
      <c r="TR17" s="228"/>
      <c r="TS17" s="228"/>
      <c r="TT17" s="228"/>
      <c r="TU17" s="228"/>
      <c r="TV17" s="228"/>
      <c r="TW17" s="228"/>
      <c r="TX17" s="228"/>
      <c r="TY17" s="228"/>
      <c r="TZ17" s="228"/>
      <c r="UA17" s="228"/>
      <c r="UB17" s="228"/>
      <c r="UC17" s="228"/>
      <c r="UD17" s="228"/>
      <c r="UE17" s="228"/>
      <c r="UF17" s="228"/>
      <c r="UG17" s="228"/>
      <c r="UH17" s="228"/>
      <c r="UI17" s="228"/>
      <c r="UJ17" s="228"/>
      <c r="UK17" s="228"/>
      <c r="UL17" s="228"/>
      <c r="UM17" s="228"/>
      <c r="UN17" s="228"/>
      <c r="UO17" s="228"/>
      <c r="UP17" s="228"/>
      <c r="UQ17" s="228"/>
      <c r="UR17" s="228"/>
      <c r="US17" s="228"/>
      <c r="UT17" s="228"/>
      <c r="UU17" s="228"/>
      <c r="UV17" s="228"/>
      <c r="UW17" s="228"/>
      <c r="UX17" s="228"/>
      <c r="UY17" s="228"/>
      <c r="UZ17" s="228"/>
      <c r="VA17" s="228"/>
      <c r="VB17" s="228"/>
      <c r="VC17" s="228"/>
      <c r="VD17" s="228"/>
      <c r="VE17" s="228"/>
      <c r="VF17" s="228"/>
      <c r="VG17" s="228"/>
      <c r="VH17" s="228"/>
      <c r="VI17" s="228"/>
      <c r="VJ17" s="228"/>
      <c r="VK17" s="228"/>
      <c r="VL17" s="228"/>
      <c r="VM17" s="228"/>
      <c r="VN17" s="228"/>
      <c r="VO17" s="228"/>
      <c r="VP17" s="228"/>
      <c r="VQ17" s="228"/>
      <c r="VR17" s="228"/>
      <c r="VS17" s="228"/>
      <c r="VT17" s="228"/>
      <c r="VU17" s="228"/>
      <c r="VV17" s="228"/>
      <c r="VW17" s="228"/>
      <c r="VX17" s="228"/>
      <c r="VY17" s="228"/>
      <c r="VZ17" s="228"/>
      <c r="WA17" s="228"/>
      <c r="WB17" s="228"/>
      <c r="WC17" s="228"/>
      <c r="WD17" s="228"/>
      <c r="WE17" s="228"/>
      <c r="WF17" s="228"/>
      <c r="WG17" s="228"/>
      <c r="WH17" s="228"/>
      <c r="WI17" s="228"/>
      <c r="WJ17" s="228"/>
      <c r="WK17" s="228"/>
      <c r="WL17" s="228"/>
      <c r="WM17" s="228"/>
      <c r="WN17" s="228"/>
      <c r="WO17" s="228"/>
      <c r="WP17" s="228"/>
      <c r="WQ17" s="228"/>
      <c r="WR17" s="228"/>
      <c r="WS17" s="228"/>
      <c r="WT17" s="228"/>
      <c r="WU17" s="228"/>
      <c r="WV17" s="228"/>
      <c r="WW17" s="228"/>
      <c r="WX17" s="228"/>
      <c r="WY17" s="228"/>
      <c r="WZ17" s="228"/>
      <c r="XA17" s="228"/>
      <c r="XB17" s="228"/>
      <c r="XC17" s="228"/>
      <c r="XD17" s="228"/>
      <c r="XE17" s="228"/>
      <c r="XF17" s="228"/>
      <c r="XG17" s="228"/>
      <c r="XH17" s="228"/>
      <c r="XI17" s="228"/>
      <c r="XJ17" s="228"/>
      <c r="XK17" s="228"/>
      <c r="XL17" s="228"/>
      <c r="XM17" s="228"/>
      <c r="XN17" s="228"/>
      <c r="XO17" s="228"/>
      <c r="XP17" s="228"/>
      <c r="XQ17" s="228"/>
      <c r="XR17" s="228"/>
      <c r="XS17" s="228"/>
      <c r="XT17" s="228"/>
      <c r="XU17" s="228"/>
      <c r="XV17" s="228"/>
      <c r="XW17" s="228"/>
      <c r="XX17" s="228"/>
      <c r="XY17" s="228"/>
      <c r="XZ17" s="228"/>
      <c r="YA17" s="228"/>
      <c r="YB17" s="228"/>
      <c r="YC17" s="228"/>
      <c r="YD17" s="228"/>
      <c r="YE17" s="228"/>
      <c r="YF17" s="228"/>
      <c r="YG17" s="228"/>
      <c r="YH17" s="228"/>
      <c r="YI17" s="228"/>
      <c r="YJ17" s="228"/>
      <c r="YK17" s="228"/>
      <c r="YL17" s="228"/>
      <c r="YM17" s="228"/>
      <c r="YN17" s="228"/>
      <c r="YO17" s="228"/>
      <c r="YP17" s="228"/>
      <c r="YQ17" s="228"/>
      <c r="YR17" s="228"/>
      <c r="YS17" s="228"/>
      <c r="YT17" s="228"/>
      <c r="YU17" s="228"/>
      <c r="YV17" s="228"/>
      <c r="YW17" s="228"/>
      <c r="YX17" s="228"/>
      <c r="YY17" s="228"/>
      <c r="YZ17" s="228"/>
      <c r="ZA17" s="228"/>
      <c r="ZB17" s="228"/>
      <c r="ZC17" s="228"/>
      <c r="ZD17" s="228"/>
      <c r="ZE17" s="228"/>
      <c r="ZF17" s="228"/>
      <c r="ZG17" s="228"/>
      <c r="ZH17" s="228"/>
      <c r="ZI17" s="228"/>
      <c r="ZJ17" s="228"/>
      <c r="ZK17" s="228"/>
      <c r="ZL17" s="228"/>
      <c r="ZM17" s="228"/>
      <c r="ZN17" s="228"/>
      <c r="ZO17" s="228"/>
      <c r="ZP17" s="228"/>
      <c r="ZQ17" s="228"/>
      <c r="ZR17" s="228"/>
      <c r="ZS17" s="228"/>
      <c r="ZT17" s="228"/>
      <c r="ZU17" s="228"/>
      <c r="ZV17" s="228"/>
      <c r="ZW17" s="228"/>
      <c r="ZX17" s="228"/>
      <c r="ZY17" s="228"/>
      <c r="ZZ17" s="228"/>
      <c r="AAA17" s="228"/>
      <c r="AAB17" s="228"/>
      <c r="AAC17" s="228"/>
      <c r="AAD17" s="228"/>
      <c r="AAE17" s="228"/>
      <c r="AAF17" s="228"/>
      <c r="AAG17" s="228"/>
      <c r="AAH17" s="228"/>
      <c r="AAI17" s="228"/>
      <c r="AAJ17" s="228"/>
      <c r="AAK17" s="228"/>
      <c r="AAL17" s="228"/>
      <c r="AAM17" s="228"/>
      <c r="AAN17" s="228"/>
      <c r="AAO17" s="228"/>
      <c r="AAP17" s="228"/>
      <c r="AAQ17" s="228"/>
      <c r="AAR17" s="228"/>
      <c r="AAS17" s="228"/>
      <c r="AAT17" s="228"/>
      <c r="AAU17" s="228"/>
      <c r="AAV17" s="228"/>
      <c r="AAW17" s="228"/>
      <c r="AAX17" s="228"/>
      <c r="AAY17" s="228"/>
      <c r="AAZ17" s="228"/>
      <c r="ABA17" s="228"/>
      <c r="ABB17" s="228"/>
      <c r="ABC17" s="228"/>
      <c r="ABD17" s="228"/>
      <c r="ABE17" s="228"/>
      <c r="ABF17" s="228"/>
      <c r="ABG17" s="228"/>
      <c r="ABH17" s="228"/>
      <c r="ABI17" s="228"/>
      <c r="ABJ17" s="228"/>
      <c r="ABK17" s="228"/>
      <c r="ABL17" s="228"/>
      <c r="ABM17" s="228"/>
      <c r="ABN17" s="228"/>
      <c r="ABO17" s="228"/>
      <c r="ABP17" s="228"/>
      <c r="ABQ17" s="228"/>
      <c r="ABR17" s="228"/>
      <c r="ABS17" s="228"/>
      <c r="ABT17" s="228"/>
      <c r="ABU17" s="228"/>
      <c r="ABV17" s="228"/>
      <c r="ABW17" s="228"/>
      <c r="ABX17" s="228"/>
      <c r="ABY17" s="228"/>
      <c r="ABZ17" s="228"/>
      <c r="ACA17" s="228"/>
      <c r="ACB17" s="228"/>
      <c r="ACC17" s="228"/>
      <c r="ACD17" s="228"/>
      <c r="ACE17" s="228"/>
      <c r="ACF17" s="228"/>
      <c r="ACG17" s="228"/>
      <c r="ACH17" s="228"/>
      <c r="ACI17" s="228"/>
      <c r="ACJ17" s="228"/>
      <c r="ACK17" s="228"/>
      <c r="ACL17" s="228"/>
      <c r="ACM17" s="228"/>
      <c r="ACN17" s="228"/>
      <c r="ACO17" s="228"/>
      <c r="ACP17" s="228"/>
      <c r="ACQ17" s="228"/>
      <c r="ACR17" s="228"/>
      <c r="ACS17" s="228"/>
      <c r="ACT17" s="228"/>
      <c r="ACU17" s="228"/>
      <c r="ACV17" s="228"/>
      <c r="ACW17" s="228"/>
      <c r="ACX17" s="228"/>
      <c r="ACY17" s="228"/>
      <c r="ACZ17" s="228"/>
      <c r="ADA17" s="228"/>
      <c r="ADB17" s="228"/>
      <c r="ADC17" s="228"/>
      <c r="ADD17" s="228"/>
      <c r="ADE17" s="228"/>
      <c r="ADF17" s="228"/>
      <c r="ADG17" s="228"/>
      <c r="ADH17" s="228"/>
      <c r="ADI17" s="228"/>
      <c r="ADJ17" s="228"/>
      <c r="ADK17" s="228"/>
      <c r="ADL17" s="228"/>
      <c r="ADM17" s="228"/>
      <c r="ADN17" s="228"/>
      <c r="ADO17" s="228"/>
      <c r="ADP17" s="228"/>
      <c r="ADQ17" s="228"/>
      <c r="ADR17" s="228"/>
      <c r="ADS17" s="228"/>
      <c r="ADT17" s="228"/>
      <c r="ADU17" s="228"/>
      <c r="ADV17" s="228"/>
      <c r="ADW17" s="228"/>
      <c r="ADX17" s="228"/>
      <c r="ADY17" s="228"/>
      <c r="ADZ17" s="228"/>
      <c r="AEA17" s="228"/>
      <c r="AEB17" s="228"/>
      <c r="AEC17" s="228"/>
      <c r="AED17" s="228"/>
      <c r="AEE17" s="228"/>
      <c r="AEF17" s="228"/>
      <c r="AEG17" s="228"/>
      <c r="AEH17" s="228"/>
      <c r="AEI17" s="228"/>
      <c r="AEJ17" s="228"/>
      <c r="AEK17" s="228"/>
      <c r="AEL17" s="228"/>
      <c r="AEM17" s="228"/>
      <c r="AEN17" s="228"/>
      <c r="AEO17" s="228"/>
      <c r="AEP17" s="228"/>
      <c r="AEQ17" s="228"/>
      <c r="AER17" s="228"/>
      <c r="AES17" s="228"/>
      <c r="AET17" s="228"/>
      <c r="AEU17" s="228"/>
      <c r="AEV17" s="228"/>
      <c r="AEW17" s="228"/>
      <c r="AEX17" s="228"/>
      <c r="AEY17" s="228"/>
      <c r="AEZ17" s="228"/>
      <c r="AFA17" s="228"/>
      <c r="AFB17" s="228"/>
      <c r="AFC17" s="228"/>
      <c r="AFD17" s="228"/>
      <c r="AFE17" s="228"/>
      <c r="AFF17" s="228"/>
      <c r="AFG17" s="228"/>
      <c r="AFH17" s="228"/>
      <c r="AFI17" s="228"/>
      <c r="AFJ17" s="228"/>
      <c r="AFK17" s="228"/>
      <c r="AFL17" s="228"/>
      <c r="AFM17" s="228"/>
      <c r="AFN17" s="228"/>
      <c r="AFO17" s="228"/>
      <c r="AFP17" s="228"/>
      <c r="AFQ17" s="228"/>
      <c r="AFR17" s="228"/>
      <c r="AFS17" s="228"/>
      <c r="AFT17" s="228"/>
      <c r="AFU17" s="228"/>
      <c r="AFV17" s="228"/>
      <c r="AFW17" s="228"/>
      <c r="AFX17" s="228"/>
      <c r="AFY17" s="228"/>
      <c r="AFZ17" s="228"/>
      <c r="AGA17" s="228"/>
      <c r="AGB17" s="228"/>
      <c r="AGC17" s="228"/>
      <c r="AGD17" s="228"/>
      <c r="AGE17" s="228"/>
      <c r="AGF17" s="228"/>
      <c r="AGG17" s="228"/>
      <c r="AGH17" s="228"/>
      <c r="AGI17" s="228"/>
      <c r="AGJ17" s="228"/>
      <c r="AGK17" s="228"/>
      <c r="AGL17" s="228"/>
      <c r="AGM17" s="228"/>
      <c r="AGN17" s="228"/>
      <c r="AGO17" s="228"/>
      <c r="AGP17" s="228"/>
      <c r="AGQ17" s="228"/>
      <c r="AGR17" s="228"/>
      <c r="AGS17" s="228"/>
      <c r="AGT17" s="228"/>
      <c r="AGU17" s="228"/>
      <c r="AGV17" s="228"/>
      <c r="AGW17" s="228"/>
      <c r="AGX17" s="228"/>
      <c r="AGY17" s="228"/>
      <c r="AGZ17" s="228"/>
      <c r="AHA17" s="228"/>
      <c r="AHB17" s="228"/>
      <c r="AHC17" s="228"/>
      <c r="AHD17" s="228"/>
      <c r="AHE17" s="228"/>
      <c r="AHF17" s="228"/>
      <c r="AHG17" s="228"/>
      <c r="AHH17" s="228"/>
      <c r="AHI17" s="228"/>
      <c r="AHJ17" s="228"/>
      <c r="AHK17" s="228"/>
      <c r="AHL17" s="228"/>
      <c r="AHM17" s="228"/>
      <c r="AHN17" s="228"/>
      <c r="AHO17" s="228"/>
      <c r="AHP17" s="228"/>
      <c r="AHQ17" s="228"/>
      <c r="AHR17" s="228"/>
      <c r="AHS17" s="228"/>
      <c r="AHT17" s="228"/>
      <c r="AHU17" s="228"/>
      <c r="AHV17" s="228"/>
      <c r="AHW17" s="228"/>
      <c r="AHX17" s="228"/>
      <c r="AHY17" s="228"/>
      <c r="AHZ17" s="228"/>
      <c r="AIA17" s="228"/>
      <c r="AIB17" s="228"/>
      <c r="AIC17" s="228"/>
      <c r="AID17" s="228"/>
      <c r="AIE17" s="228"/>
      <c r="AIF17" s="228"/>
      <c r="AIG17" s="228"/>
      <c r="AIH17" s="228"/>
      <c r="AII17" s="228"/>
      <c r="AIJ17" s="228"/>
      <c r="AIK17" s="228"/>
      <c r="AIL17" s="228"/>
      <c r="AIM17" s="228"/>
      <c r="AIN17" s="228"/>
      <c r="AIO17" s="228"/>
      <c r="AIP17" s="228"/>
      <c r="AIQ17" s="228"/>
      <c r="AIR17" s="228"/>
      <c r="AIS17" s="228"/>
      <c r="AIT17" s="228"/>
      <c r="AIU17" s="228"/>
      <c r="AIV17" s="228"/>
      <c r="AIW17" s="228"/>
      <c r="AIX17" s="228"/>
      <c r="AIY17" s="228"/>
      <c r="AIZ17" s="228"/>
      <c r="AJA17" s="228"/>
      <c r="AJB17" s="228"/>
      <c r="AJC17" s="228"/>
      <c r="AJD17" s="228"/>
      <c r="AJE17" s="228"/>
      <c r="AJF17" s="228"/>
      <c r="AJG17" s="228"/>
      <c r="AJH17" s="228"/>
      <c r="AJI17" s="228"/>
      <c r="AJJ17" s="228"/>
      <c r="AJK17" s="228"/>
      <c r="AJL17" s="228"/>
      <c r="AJM17" s="228"/>
      <c r="AJN17" s="228"/>
      <c r="AJO17" s="228"/>
      <c r="AJP17" s="228"/>
      <c r="AJQ17" s="228"/>
      <c r="AJR17" s="228"/>
      <c r="AJS17" s="228"/>
      <c r="AJT17" s="228"/>
      <c r="AJU17" s="228"/>
      <c r="AJV17" s="228"/>
      <c r="AJW17" s="228"/>
      <c r="AJX17" s="228"/>
      <c r="AJY17" s="228"/>
      <c r="AJZ17" s="228"/>
      <c r="AKA17" s="228"/>
      <c r="AKB17" s="228"/>
      <c r="AKC17" s="228"/>
      <c r="AKD17" s="228"/>
      <c r="AKE17" s="228"/>
      <c r="AKF17" s="228"/>
      <c r="AKG17" s="228"/>
      <c r="AKH17" s="228"/>
      <c r="AKI17" s="228"/>
      <c r="AKJ17" s="228"/>
      <c r="AKK17" s="228"/>
      <c r="AKL17" s="228"/>
      <c r="AKM17" s="228"/>
      <c r="AKN17" s="228"/>
      <c r="AKO17" s="228"/>
      <c r="AKP17" s="228"/>
      <c r="AKQ17" s="228"/>
      <c r="AKR17" s="228"/>
      <c r="AKS17" s="228"/>
      <c r="AKT17" s="228"/>
      <c r="AKU17" s="228"/>
      <c r="AKV17" s="228"/>
      <c r="AKW17" s="228"/>
      <c r="AKX17" s="228"/>
      <c r="AKY17" s="228"/>
      <c r="AKZ17" s="228"/>
      <c r="ALA17" s="228"/>
      <c r="ALB17" s="228"/>
      <c r="ALC17" s="228"/>
      <c r="ALD17" s="228"/>
      <c r="ALE17" s="228"/>
      <c r="ALF17" s="228"/>
      <c r="ALG17" s="228"/>
      <c r="ALH17" s="228"/>
      <c r="ALI17" s="228"/>
      <c r="ALJ17" s="228"/>
      <c r="ALK17" s="228"/>
      <c r="ALL17" s="228"/>
      <c r="ALM17" s="228"/>
      <c r="ALN17" s="228"/>
      <c r="ALO17" s="228"/>
      <c r="ALP17" s="228"/>
      <c r="ALQ17" s="228"/>
      <c r="ALR17" s="228"/>
      <c r="ALS17" s="228"/>
      <c r="ALT17" s="228"/>
      <c r="ALU17" s="228"/>
      <c r="ALV17" s="228"/>
      <c r="ALW17" s="228"/>
      <c r="ALX17" s="228"/>
      <c r="ALY17" s="228"/>
      <c r="ALZ17" s="228"/>
      <c r="AMA17" s="228"/>
      <c r="AMB17" s="228"/>
      <c r="AMC17" s="228"/>
      <c r="AMD17" s="228"/>
      <c r="AME17" s="228"/>
      <c r="AMF17" s="228"/>
      <c r="AMG17" s="228"/>
      <c r="AMH17" s="228"/>
      <c r="AMI17" s="228"/>
      <c r="AMJ17" s="228"/>
      <c r="AMK17" s="228"/>
      <c r="AML17" s="228"/>
      <c r="AMM17" s="228"/>
      <c r="AMN17" s="228"/>
      <c r="AMO17" s="228"/>
      <c r="AMP17" s="228"/>
      <c r="AMQ17" s="228"/>
      <c r="AMR17" s="228"/>
      <c r="AMS17" s="228"/>
      <c r="AMT17" s="228"/>
      <c r="AMU17" s="228"/>
      <c r="AMV17" s="228"/>
      <c r="AMW17" s="228"/>
      <c r="AMX17" s="228"/>
      <c r="AMY17" s="228"/>
      <c r="AMZ17" s="228"/>
      <c r="ANA17" s="228"/>
      <c r="ANB17" s="228"/>
      <c r="ANC17" s="228"/>
      <c r="AND17" s="228"/>
      <c r="ANE17" s="228"/>
      <c r="ANF17" s="228"/>
      <c r="ANG17" s="228"/>
      <c r="ANH17" s="228"/>
      <c r="ANI17" s="228"/>
      <c r="ANJ17" s="228"/>
      <c r="ANK17" s="228"/>
      <c r="ANL17" s="228"/>
      <c r="ANM17" s="228"/>
      <c r="ANN17" s="228"/>
      <c r="ANO17" s="228"/>
      <c r="ANP17" s="228"/>
      <c r="ANQ17" s="228"/>
      <c r="ANR17" s="228"/>
      <c r="ANS17" s="228"/>
      <c r="ANT17" s="228"/>
      <c r="ANU17" s="228"/>
      <c r="ANV17" s="228"/>
      <c r="ANW17" s="228"/>
      <c r="ANX17" s="228"/>
      <c r="ANY17" s="228"/>
      <c r="ANZ17" s="228"/>
      <c r="AOA17" s="228"/>
      <c r="AOB17" s="228"/>
      <c r="AOC17" s="228"/>
      <c r="AOD17" s="228"/>
      <c r="AOE17" s="228"/>
      <c r="AOF17" s="228"/>
      <c r="AOG17" s="228"/>
      <c r="AOH17" s="228"/>
      <c r="AOI17" s="228"/>
      <c r="AOJ17" s="228"/>
      <c r="AOK17" s="228"/>
      <c r="AOL17" s="228"/>
      <c r="AOM17" s="228"/>
      <c r="AON17" s="228"/>
      <c r="AOO17" s="228"/>
      <c r="AOP17" s="228"/>
      <c r="AOQ17" s="228"/>
      <c r="AOR17" s="228"/>
      <c r="AOS17" s="228"/>
      <c r="AOT17" s="228"/>
      <c r="AOU17" s="228"/>
      <c r="AOV17" s="228"/>
      <c r="AOW17" s="228"/>
      <c r="AOX17" s="228"/>
      <c r="AOY17" s="228"/>
      <c r="AOZ17" s="228"/>
      <c r="APA17" s="228"/>
      <c r="APB17" s="228"/>
      <c r="APC17" s="228"/>
      <c r="APD17" s="228"/>
      <c r="APE17" s="228"/>
      <c r="APF17" s="228"/>
      <c r="APG17" s="228"/>
      <c r="APH17" s="228"/>
      <c r="API17" s="228"/>
      <c r="APJ17" s="228"/>
      <c r="APK17" s="228"/>
      <c r="APL17" s="228"/>
      <c r="APM17" s="228"/>
      <c r="APN17" s="228"/>
      <c r="APO17" s="228"/>
      <c r="APP17" s="228"/>
      <c r="APQ17" s="228"/>
      <c r="APR17" s="228"/>
      <c r="APS17" s="228"/>
      <c r="APT17" s="228"/>
      <c r="APU17" s="228"/>
      <c r="APV17" s="228"/>
      <c r="APW17" s="228"/>
      <c r="APX17" s="228"/>
      <c r="APY17" s="228"/>
      <c r="APZ17" s="228"/>
      <c r="AQA17" s="228"/>
      <c r="AQB17" s="228"/>
      <c r="AQC17" s="228"/>
      <c r="AQD17" s="228"/>
      <c r="AQE17" s="228"/>
      <c r="AQF17" s="228"/>
      <c r="AQG17" s="228"/>
      <c r="AQH17" s="228"/>
      <c r="AQI17" s="228"/>
      <c r="AQJ17" s="228"/>
      <c r="AQK17" s="228"/>
      <c r="AQL17" s="228"/>
      <c r="AQM17" s="228"/>
      <c r="AQN17" s="228"/>
      <c r="AQO17" s="228"/>
      <c r="AQP17" s="228"/>
      <c r="AQQ17" s="228"/>
      <c r="AQR17" s="228"/>
      <c r="AQS17" s="228"/>
      <c r="AQT17" s="228"/>
      <c r="AQU17" s="228"/>
      <c r="AQV17" s="228"/>
      <c r="AQW17" s="228"/>
      <c r="AQX17" s="228"/>
      <c r="AQY17" s="228"/>
      <c r="AQZ17" s="228"/>
      <c r="ARA17" s="228"/>
      <c r="ARB17" s="228"/>
      <c r="ARC17" s="228"/>
      <c r="ARD17" s="228"/>
      <c r="ARE17" s="228"/>
      <c r="ARF17" s="228"/>
      <c r="ARG17" s="228"/>
      <c r="ARH17" s="228"/>
      <c r="ARI17" s="228"/>
      <c r="ARJ17" s="228"/>
      <c r="ARK17" s="228"/>
      <c r="ARL17" s="228"/>
      <c r="ARM17" s="228"/>
      <c r="ARN17" s="228"/>
      <c r="ARO17" s="228"/>
      <c r="ARP17" s="228"/>
      <c r="ARQ17" s="228"/>
      <c r="ARR17" s="228"/>
      <c r="ARS17" s="228"/>
      <c r="ART17" s="228"/>
      <c r="ARU17" s="228"/>
      <c r="ARV17" s="228"/>
      <c r="ARW17" s="228"/>
      <c r="ARX17" s="228"/>
      <c r="ARY17" s="228"/>
      <c r="ARZ17" s="228"/>
      <c r="ASA17" s="228"/>
      <c r="ASB17" s="228"/>
      <c r="ASC17" s="228"/>
      <c r="ASD17" s="228"/>
      <c r="ASE17" s="228"/>
      <c r="ASF17" s="228"/>
      <c r="ASG17" s="228"/>
      <c r="ASH17" s="228"/>
      <c r="ASI17" s="228"/>
      <c r="ASJ17" s="228"/>
      <c r="ASK17" s="228"/>
      <c r="ASL17" s="228"/>
      <c r="ASM17" s="228"/>
      <c r="ASN17" s="228"/>
      <c r="ASO17" s="228"/>
      <c r="ASP17" s="228"/>
      <c r="ASQ17" s="228"/>
      <c r="ASR17" s="228"/>
      <c r="ASS17" s="228"/>
      <c r="AST17" s="228"/>
      <c r="ASU17" s="228"/>
      <c r="ASV17" s="228"/>
      <c r="ASW17" s="228"/>
      <c r="ASX17" s="228"/>
      <c r="ASY17" s="228"/>
      <c r="ASZ17" s="228"/>
      <c r="ATA17" s="228"/>
      <c r="ATB17" s="228"/>
      <c r="ATC17" s="228"/>
      <c r="ATD17" s="228"/>
      <c r="ATE17" s="228"/>
      <c r="ATF17" s="228"/>
      <c r="ATG17" s="228"/>
      <c r="ATH17" s="228"/>
      <c r="ATI17" s="228"/>
      <c r="ATJ17" s="228"/>
      <c r="ATK17" s="228"/>
      <c r="ATL17" s="228"/>
      <c r="ATM17" s="228"/>
      <c r="ATN17" s="228"/>
      <c r="ATO17" s="228"/>
      <c r="ATP17" s="228"/>
      <c r="ATQ17" s="228"/>
      <c r="ATR17" s="228"/>
      <c r="ATS17" s="228"/>
      <c r="ATT17" s="228"/>
      <c r="ATU17" s="228"/>
      <c r="ATV17" s="228"/>
      <c r="ATW17" s="228"/>
      <c r="ATX17" s="228"/>
      <c r="ATY17" s="228"/>
      <c r="ATZ17" s="228"/>
      <c r="AUA17" s="228"/>
      <c r="AUB17" s="228"/>
      <c r="AUC17" s="228"/>
      <c r="AUD17" s="228"/>
      <c r="AUE17" s="228"/>
      <c r="AUF17" s="228"/>
      <c r="AUG17" s="228"/>
      <c r="AUH17" s="228"/>
      <c r="AUI17" s="228"/>
      <c r="AUJ17" s="228"/>
      <c r="AUK17" s="228"/>
      <c r="AUL17" s="228"/>
      <c r="AUM17" s="228"/>
      <c r="AUN17" s="228"/>
      <c r="AUO17" s="228"/>
      <c r="AUP17" s="228"/>
      <c r="AUQ17" s="228"/>
      <c r="AUR17" s="228"/>
      <c r="AUS17" s="228"/>
      <c r="AUT17" s="228"/>
      <c r="AUU17" s="228"/>
      <c r="AUV17" s="228"/>
      <c r="AUW17" s="228"/>
      <c r="AUX17" s="228"/>
      <c r="AUY17" s="228"/>
      <c r="AUZ17" s="228"/>
      <c r="AVA17" s="228"/>
      <c r="AVB17" s="228"/>
      <c r="AVC17" s="228"/>
      <c r="AVD17" s="228"/>
      <c r="AVE17" s="228"/>
      <c r="AVF17" s="228"/>
      <c r="AVG17" s="228"/>
      <c r="AVH17" s="228"/>
      <c r="AVI17" s="228"/>
      <c r="AVJ17" s="228"/>
      <c r="AVK17" s="228"/>
      <c r="AVL17" s="228"/>
      <c r="AVM17" s="228"/>
      <c r="AVN17" s="228"/>
      <c r="AVO17" s="228"/>
      <c r="AVP17" s="228"/>
      <c r="AVQ17" s="228"/>
      <c r="AVR17" s="228"/>
      <c r="AVS17" s="228"/>
      <c r="AVT17" s="228"/>
      <c r="AVU17" s="228"/>
      <c r="AVV17" s="228"/>
      <c r="AVW17" s="228"/>
      <c r="AVX17" s="228"/>
      <c r="AVY17" s="228"/>
      <c r="AVZ17" s="228"/>
      <c r="AWA17" s="228"/>
      <c r="AWB17" s="228"/>
      <c r="AWC17" s="228"/>
      <c r="AWD17" s="228"/>
      <c r="AWE17" s="228"/>
      <c r="AWF17" s="228"/>
      <c r="AWG17" s="228"/>
      <c r="AWH17" s="228"/>
      <c r="AWI17" s="228"/>
      <c r="AWJ17" s="228"/>
      <c r="AWK17" s="228"/>
      <c r="AWL17" s="228"/>
      <c r="AWM17" s="228"/>
      <c r="AWN17" s="228"/>
      <c r="AWO17" s="228"/>
      <c r="AWP17" s="228"/>
      <c r="AWQ17" s="228"/>
      <c r="AWR17" s="228"/>
      <c r="AWS17" s="228"/>
      <c r="AWT17" s="228"/>
      <c r="AWU17" s="228"/>
      <c r="AWV17" s="228"/>
      <c r="AWW17" s="228"/>
      <c r="AWX17" s="228"/>
      <c r="AWY17" s="228"/>
      <c r="AWZ17" s="228"/>
      <c r="AXA17" s="228"/>
      <c r="AXB17" s="228"/>
      <c r="AXC17" s="228"/>
      <c r="AXD17" s="228"/>
      <c r="AXE17" s="228"/>
      <c r="AXF17" s="228"/>
      <c r="AXG17" s="228"/>
      <c r="AXH17" s="228"/>
      <c r="AXI17" s="228"/>
      <c r="AXJ17" s="228"/>
      <c r="AXK17" s="228"/>
      <c r="AXL17" s="228"/>
      <c r="AXM17" s="228"/>
      <c r="AXN17" s="228"/>
      <c r="AXO17" s="228"/>
      <c r="AXP17" s="228"/>
      <c r="AXQ17" s="228"/>
      <c r="AXR17" s="228"/>
      <c r="AXS17" s="228"/>
      <c r="AXT17" s="228"/>
      <c r="AXU17" s="228"/>
      <c r="AXV17" s="228"/>
      <c r="AXW17" s="228"/>
      <c r="AXX17" s="228"/>
      <c r="AXY17" s="228"/>
      <c r="AXZ17" s="228"/>
      <c r="AYA17" s="228"/>
      <c r="AYB17" s="228"/>
      <c r="AYC17" s="228"/>
      <c r="AYD17" s="228"/>
      <c r="AYE17" s="228"/>
      <c r="AYF17" s="228"/>
      <c r="AYG17" s="228"/>
      <c r="AYH17" s="228"/>
      <c r="AYI17" s="228"/>
      <c r="AYJ17" s="228"/>
      <c r="AYK17" s="228"/>
      <c r="AYL17" s="228"/>
      <c r="AYM17" s="228"/>
      <c r="AYN17" s="228"/>
      <c r="AYO17" s="228"/>
      <c r="AYP17" s="228"/>
      <c r="AYQ17" s="228"/>
      <c r="AYR17" s="228"/>
      <c r="AYS17" s="228"/>
      <c r="AYT17" s="228"/>
      <c r="AYU17" s="228"/>
      <c r="AYV17" s="228"/>
      <c r="AYW17" s="228"/>
      <c r="AYX17" s="228"/>
      <c r="AYY17" s="228"/>
      <c r="AYZ17" s="228"/>
      <c r="AZA17" s="228"/>
      <c r="AZB17" s="228"/>
      <c r="AZC17" s="228"/>
      <c r="AZD17" s="228"/>
      <c r="AZE17" s="228"/>
      <c r="AZF17" s="228"/>
      <c r="AZG17" s="228"/>
      <c r="AZH17" s="228"/>
      <c r="AZI17" s="228"/>
      <c r="AZJ17" s="228"/>
      <c r="AZK17" s="228"/>
      <c r="AZL17" s="228"/>
      <c r="AZM17" s="228"/>
      <c r="AZN17" s="228"/>
      <c r="AZO17" s="228"/>
      <c r="AZP17" s="228"/>
      <c r="AZQ17" s="228"/>
      <c r="AZR17" s="228"/>
      <c r="AZS17" s="228"/>
      <c r="AZT17" s="228"/>
      <c r="AZU17" s="228"/>
      <c r="AZV17" s="228"/>
      <c r="AZW17" s="228"/>
      <c r="AZX17" s="228"/>
      <c r="AZY17" s="228"/>
      <c r="AZZ17" s="228"/>
      <c r="BAA17" s="228"/>
      <c r="BAB17" s="228"/>
      <c r="BAC17" s="228"/>
      <c r="BAD17" s="228"/>
      <c r="BAE17" s="228"/>
      <c r="BAF17" s="228"/>
      <c r="BAG17" s="228"/>
      <c r="BAH17" s="228"/>
      <c r="BAI17" s="228"/>
      <c r="BAJ17" s="228"/>
      <c r="BAK17" s="228"/>
      <c r="BAL17" s="228"/>
      <c r="BAM17" s="228"/>
      <c r="BAN17" s="228"/>
      <c r="BAO17" s="228"/>
      <c r="BAP17" s="228"/>
      <c r="BAQ17" s="228"/>
      <c r="BAR17" s="228"/>
      <c r="BAS17" s="228"/>
      <c r="BAT17" s="228"/>
      <c r="BAU17" s="228"/>
      <c r="BAV17" s="228"/>
      <c r="BAW17" s="228"/>
      <c r="BAX17" s="228"/>
      <c r="BAY17" s="228"/>
      <c r="BAZ17" s="228"/>
      <c r="BBA17" s="228"/>
      <c r="BBB17" s="228"/>
      <c r="BBC17" s="228"/>
      <c r="BBD17" s="228"/>
      <c r="BBE17" s="228"/>
      <c r="BBF17" s="228"/>
      <c r="BBG17" s="228"/>
      <c r="BBH17" s="228"/>
      <c r="BBI17" s="228"/>
      <c r="BBJ17" s="228"/>
      <c r="BBK17" s="228"/>
      <c r="BBL17" s="228"/>
      <c r="BBM17" s="228"/>
      <c r="BBN17" s="228"/>
      <c r="BBO17" s="228"/>
      <c r="BBP17" s="228"/>
      <c r="BBQ17" s="228"/>
      <c r="BBR17" s="228"/>
      <c r="BBS17" s="228"/>
      <c r="BBT17" s="228"/>
      <c r="BBU17" s="228"/>
      <c r="BBV17" s="228"/>
      <c r="BBW17" s="228"/>
      <c r="BBX17" s="228"/>
      <c r="BBY17" s="228"/>
      <c r="BBZ17" s="228"/>
      <c r="BCA17" s="228"/>
      <c r="BCB17" s="228"/>
      <c r="BCC17" s="228"/>
      <c r="BCD17" s="228"/>
      <c r="BCE17" s="228"/>
      <c r="BCF17" s="228"/>
      <c r="BCG17" s="228"/>
      <c r="BCH17" s="228"/>
      <c r="BCI17" s="228"/>
      <c r="BCJ17" s="228"/>
      <c r="BCK17" s="228"/>
      <c r="BCL17" s="228"/>
      <c r="BCM17" s="228"/>
      <c r="BCN17" s="228"/>
      <c r="BCO17" s="228"/>
      <c r="BCP17" s="228"/>
      <c r="BCQ17" s="228"/>
      <c r="BCR17" s="228"/>
      <c r="BCS17" s="228"/>
      <c r="BCT17" s="228"/>
      <c r="BCU17" s="228"/>
      <c r="BCV17" s="228"/>
      <c r="BCW17" s="228"/>
      <c r="BCX17" s="228"/>
      <c r="BCY17" s="228"/>
      <c r="BCZ17" s="228"/>
      <c r="BDA17" s="228"/>
      <c r="BDB17" s="228"/>
      <c r="BDC17" s="228"/>
      <c r="BDD17" s="228"/>
      <c r="BDE17" s="228"/>
      <c r="BDF17" s="228"/>
      <c r="BDG17" s="228"/>
      <c r="BDH17" s="228"/>
      <c r="BDI17" s="228"/>
      <c r="BDJ17" s="228"/>
      <c r="BDK17" s="228"/>
      <c r="BDL17" s="228"/>
      <c r="BDM17" s="228"/>
      <c r="BDN17" s="228"/>
      <c r="BDO17" s="228"/>
      <c r="BDP17" s="228"/>
      <c r="BDQ17" s="228"/>
      <c r="BDR17" s="228"/>
      <c r="BDS17" s="228"/>
      <c r="BDT17" s="228"/>
      <c r="BDU17" s="228"/>
      <c r="BDV17" s="228"/>
      <c r="BDW17" s="228"/>
      <c r="BDX17" s="228"/>
      <c r="BDY17" s="228"/>
      <c r="BDZ17" s="228"/>
      <c r="BEA17" s="228"/>
      <c r="BEB17" s="228"/>
      <c r="BEC17" s="228"/>
      <c r="BED17" s="228"/>
      <c r="BEE17" s="228"/>
      <c r="BEF17" s="228"/>
      <c r="BEG17" s="228"/>
      <c r="BEH17" s="228"/>
      <c r="BEI17" s="228"/>
      <c r="BEJ17" s="228"/>
      <c r="BEK17" s="228"/>
      <c r="BEL17" s="228"/>
      <c r="BEM17" s="228"/>
      <c r="BEN17" s="228"/>
      <c r="BEO17" s="228"/>
      <c r="BEP17" s="228"/>
      <c r="BEQ17" s="228"/>
      <c r="BER17" s="228"/>
      <c r="BES17" s="228"/>
      <c r="BET17" s="228"/>
      <c r="BEU17" s="228"/>
      <c r="BEV17" s="228"/>
      <c r="BEW17" s="228"/>
      <c r="BEX17" s="228"/>
      <c r="BEY17" s="228"/>
      <c r="BEZ17" s="228"/>
      <c r="BFA17" s="228"/>
      <c r="BFB17" s="228"/>
      <c r="BFC17" s="228"/>
      <c r="BFD17" s="228"/>
      <c r="BFE17" s="228"/>
      <c r="BFF17" s="228"/>
      <c r="BFG17" s="228"/>
      <c r="BFH17" s="228"/>
      <c r="BFI17" s="228"/>
      <c r="BFJ17" s="228"/>
      <c r="BFK17" s="228"/>
      <c r="BFL17" s="228"/>
      <c r="BFM17" s="228"/>
      <c r="BFN17" s="228"/>
      <c r="BFO17" s="228"/>
      <c r="BFP17" s="228"/>
      <c r="BFQ17" s="228"/>
      <c r="BFR17" s="228"/>
      <c r="BFS17" s="228"/>
      <c r="BFT17" s="228"/>
      <c r="BFU17" s="228"/>
      <c r="BFV17" s="228"/>
      <c r="BFW17" s="228"/>
      <c r="BFX17" s="228"/>
      <c r="BFY17" s="228"/>
      <c r="BFZ17" s="228"/>
      <c r="BGA17" s="228"/>
      <c r="BGB17" s="228"/>
      <c r="BGC17" s="228"/>
      <c r="BGD17" s="228"/>
      <c r="BGE17" s="228"/>
      <c r="BGF17" s="228"/>
      <c r="BGG17" s="228"/>
      <c r="BGH17" s="228"/>
      <c r="BGI17" s="228"/>
      <c r="BGJ17" s="228"/>
      <c r="BGK17" s="228"/>
      <c r="BGL17" s="228"/>
      <c r="BGM17" s="228"/>
      <c r="BGN17" s="228"/>
      <c r="BGO17" s="228"/>
      <c r="BGP17" s="228"/>
      <c r="BGQ17" s="228"/>
      <c r="BGR17" s="228"/>
      <c r="BGS17" s="228"/>
      <c r="BGT17" s="228"/>
      <c r="BGU17" s="228"/>
      <c r="BGV17" s="228"/>
      <c r="BGW17" s="228"/>
      <c r="BGX17" s="228"/>
      <c r="BGY17" s="228"/>
      <c r="BGZ17" s="228"/>
      <c r="BHA17" s="228"/>
      <c r="BHB17" s="228"/>
      <c r="BHC17" s="228"/>
      <c r="BHD17" s="228"/>
      <c r="BHE17" s="228"/>
      <c r="BHF17" s="228"/>
      <c r="BHG17" s="228"/>
      <c r="BHH17" s="228"/>
      <c r="BHI17" s="228"/>
      <c r="BHJ17" s="228"/>
      <c r="BHK17" s="228"/>
      <c r="BHL17" s="228"/>
      <c r="BHM17" s="228"/>
      <c r="BHN17" s="228"/>
      <c r="BHO17" s="228"/>
      <c r="BHP17" s="228"/>
      <c r="BHQ17" s="228"/>
      <c r="BHR17" s="228"/>
      <c r="BHS17" s="228"/>
      <c r="BHT17" s="228"/>
      <c r="BHU17" s="228"/>
      <c r="BHV17" s="228"/>
      <c r="BHW17" s="228"/>
      <c r="BHX17" s="228"/>
      <c r="BHY17" s="228"/>
      <c r="BHZ17" s="228"/>
      <c r="BIA17" s="228"/>
      <c r="BIB17" s="228"/>
      <c r="BIC17" s="228"/>
      <c r="BID17" s="228"/>
      <c r="BIE17" s="228"/>
      <c r="BIF17" s="228"/>
      <c r="BIG17" s="228"/>
      <c r="BIH17" s="228"/>
      <c r="BII17" s="228"/>
      <c r="BIJ17" s="228"/>
      <c r="BIK17" s="228"/>
      <c r="BIL17" s="228"/>
      <c r="BIM17" s="228"/>
      <c r="BIN17" s="228"/>
      <c r="BIO17" s="228"/>
      <c r="BIP17" s="228"/>
      <c r="BIQ17" s="228"/>
      <c r="BIR17" s="228"/>
      <c r="BIS17" s="228"/>
      <c r="BIT17" s="228"/>
      <c r="BIU17" s="228"/>
      <c r="BIV17" s="228"/>
      <c r="BIW17" s="228"/>
      <c r="BIX17" s="228"/>
      <c r="BIY17" s="228"/>
      <c r="BIZ17" s="228"/>
      <c r="BJA17" s="228"/>
      <c r="BJB17" s="228"/>
      <c r="BJC17" s="228"/>
      <c r="BJD17" s="228"/>
      <c r="BJE17" s="228"/>
      <c r="BJF17" s="228"/>
      <c r="BJG17" s="228"/>
      <c r="BJH17" s="228"/>
      <c r="BJI17" s="228"/>
      <c r="BJJ17" s="228"/>
      <c r="BJK17" s="228"/>
      <c r="BJL17" s="228"/>
      <c r="BJM17" s="228"/>
      <c r="BJN17" s="228"/>
      <c r="BJO17" s="228"/>
      <c r="BJP17" s="228"/>
      <c r="BJQ17" s="228"/>
      <c r="BJR17" s="228"/>
      <c r="BJS17" s="228"/>
      <c r="BJT17" s="228"/>
      <c r="BJU17" s="228"/>
      <c r="BJV17" s="228"/>
      <c r="BJW17" s="228"/>
      <c r="BJX17" s="228"/>
      <c r="BJY17" s="228"/>
      <c r="BJZ17" s="228"/>
      <c r="BKA17" s="228"/>
      <c r="BKB17" s="228"/>
      <c r="BKC17" s="228"/>
      <c r="BKD17" s="228"/>
      <c r="BKE17" s="228"/>
      <c r="BKF17" s="228"/>
      <c r="BKG17" s="228"/>
      <c r="BKH17" s="228"/>
      <c r="BKI17" s="228"/>
      <c r="BKJ17" s="228"/>
      <c r="BKK17" s="228"/>
      <c r="BKL17" s="228"/>
      <c r="BKM17" s="228"/>
      <c r="BKN17" s="228"/>
      <c r="BKO17" s="228"/>
      <c r="BKP17" s="228"/>
      <c r="BKQ17" s="228"/>
      <c r="BKR17" s="228"/>
      <c r="BKS17" s="228"/>
      <c r="BKT17" s="228"/>
      <c r="BKU17" s="228"/>
      <c r="BKV17" s="228"/>
      <c r="BKW17" s="228"/>
      <c r="BKX17" s="228"/>
      <c r="BKY17" s="228"/>
      <c r="BKZ17" s="228"/>
      <c r="BLA17" s="228"/>
      <c r="BLB17" s="228"/>
      <c r="BLC17" s="228"/>
      <c r="BLD17" s="228"/>
      <c r="BLE17" s="228"/>
      <c r="BLF17" s="228"/>
      <c r="BLG17" s="228"/>
      <c r="BLH17" s="228"/>
      <c r="BLI17" s="228"/>
      <c r="BLJ17" s="228"/>
      <c r="BLK17" s="228"/>
      <c r="BLL17" s="228"/>
      <c r="BLM17" s="228"/>
      <c r="BLN17" s="228"/>
      <c r="BLO17" s="228"/>
      <c r="BLP17" s="228"/>
      <c r="BLQ17" s="228"/>
      <c r="BLR17" s="228"/>
      <c r="BLS17" s="228"/>
      <c r="BLT17" s="228"/>
      <c r="BLU17" s="228"/>
      <c r="BLV17" s="228"/>
      <c r="BLW17" s="228"/>
      <c r="BLX17" s="228"/>
      <c r="BLY17" s="228"/>
      <c r="BLZ17" s="228"/>
      <c r="BMA17" s="228"/>
      <c r="BMB17" s="228"/>
      <c r="BMC17" s="228"/>
      <c r="BMD17" s="228"/>
      <c r="BME17" s="228"/>
      <c r="BMF17" s="228"/>
      <c r="BMG17" s="228"/>
      <c r="BMH17" s="228"/>
      <c r="BMI17" s="228"/>
      <c r="BMJ17" s="228"/>
      <c r="BMK17" s="228"/>
      <c r="BML17" s="228"/>
      <c r="BMM17" s="228"/>
      <c r="BMN17" s="228"/>
      <c r="BMO17" s="228"/>
      <c r="BMP17" s="228"/>
      <c r="BMQ17" s="228"/>
      <c r="BMR17" s="228"/>
      <c r="BMS17" s="228"/>
      <c r="BMT17" s="228"/>
      <c r="BMU17" s="228"/>
      <c r="BMV17" s="228"/>
      <c r="BMW17" s="228"/>
      <c r="BMX17" s="228"/>
      <c r="BMY17" s="228"/>
      <c r="BMZ17" s="228"/>
      <c r="BNA17" s="228"/>
      <c r="BNB17" s="228"/>
      <c r="BNC17" s="228"/>
      <c r="BND17" s="228"/>
      <c r="BNE17" s="228"/>
      <c r="BNF17" s="228"/>
      <c r="BNG17" s="228"/>
      <c r="BNH17" s="228"/>
      <c r="BNI17" s="228"/>
      <c r="BNJ17" s="228"/>
      <c r="BNK17" s="228"/>
      <c r="BNL17" s="228"/>
      <c r="BNM17" s="228"/>
      <c r="BNN17" s="228"/>
      <c r="BNO17" s="228"/>
      <c r="BNP17" s="228"/>
      <c r="BNQ17" s="228"/>
      <c r="BNR17" s="228"/>
      <c r="BNS17" s="228"/>
      <c r="BNT17" s="228"/>
      <c r="BNU17" s="228"/>
      <c r="BNV17" s="228"/>
      <c r="BNW17" s="228"/>
      <c r="BNX17" s="228"/>
      <c r="BNY17" s="228"/>
      <c r="BNZ17" s="228"/>
      <c r="BOA17" s="228"/>
      <c r="BOB17" s="228"/>
      <c r="BOC17" s="228"/>
      <c r="BOD17" s="228"/>
      <c r="BOE17" s="228"/>
      <c r="BOF17" s="228"/>
      <c r="BOG17" s="228"/>
      <c r="BOH17" s="228"/>
      <c r="BOI17" s="228"/>
      <c r="BOJ17" s="228"/>
      <c r="BOK17" s="228"/>
      <c r="BOL17" s="228"/>
      <c r="BOM17" s="228"/>
      <c r="BON17" s="228"/>
      <c r="BOO17" s="228"/>
      <c r="BOP17" s="228"/>
      <c r="BOQ17" s="228"/>
      <c r="BOR17" s="228"/>
      <c r="BOS17" s="228"/>
      <c r="BOT17" s="228"/>
      <c r="BOU17" s="228"/>
      <c r="BOV17" s="228"/>
      <c r="BOW17" s="228"/>
      <c r="BOX17" s="228"/>
      <c r="BOY17" s="228"/>
      <c r="BOZ17" s="228"/>
      <c r="BPA17" s="228"/>
      <c r="BPB17" s="228"/>
      <c r="BPC17" s="228"/>
      <c r="BPD17" s="228"/>
      <c r="BPE17" s="228"/>
      <c r="BPF17" s="228"/>
      <c r="BPG17" s="228"/>
      <c r="BPH17" s="228"/>
      <c r="BPI17" s="228"/>
      <c r="BPJ17" s="228"/>
      <c r="BPK17" s="228"/>
      <c r="BPL17" s="228"/>
      <c r="BPM17" s="228"/>
      <c r="BPN17" s="228"/>
      <c r="BPO17" s="228"/>
      <c r="BPP17" s="228"/>
      <c r="BPQ17" s="228"/>
      <c r="BPR17" s="228"/>
      <c r="BPS17" s="228"/>
      <c r="BPT17" s="228"/>
      <c r="BPU17" s="228"/>
      <c r="BPV17" s="228"/>
      <c r="BPW17" s="228"/>
      <c r="BPX17" s="228"/>
      <c r="BPY17" s="228"/>
      <c r="BPZ17" s="228"/>
      <c r="BQA17" s="228"/>
      <c r="BQB17" s="228"/>
      <c r="BQC17" s="228"/>
      <c r="BQD17" s="228"/>
      <c r="BQE17" s="228"/>
      <c r="BQF17" s="228"/>
      <c r="BQG17" s="228"/>
      <c r="BQH17" s="228"/>
      <c r="BQI17" s="228"/>
      <c r="BQJ17" s="228"/>
      <c r="BQK17" s="228"/>
      <c r="BQL17" s="228"/>
      <c r="BQM17" s="228"/>
      <c r="BQN17" s="228"/>
      <c r="BQO17" s="228"/>
      <c r="BQP17" s="228"/>
      <c r="BQQ17" s="228"/>
      <c r="BQR17" s="228"/>
      <c r="BQS17" s="228"/>
      <c r="BQT17" s="228"/>
      <c r="BQU17" s="228"/>
      <c r="BQV17" s="228"/>
      <c r="BQW17" s="228"/>
      <c r="BQX17" s="228"/>
      <c r="BQY17" s="228"/>
      <c r="BQZ17" s="228"/>
      <c r="BRA17" s="228"/>
      <c r="BRB17" s="228"/>
      <c r="BRC17" s="228"/>
      <c r="BRD17" s="228"/>
      <c r="BRE17" s="228"/>
      <c r="BRF17" s="228"/>
      <c r="BRG17" s="228"/>
      <c r="BRH17" s="228"/>
      <c r="BRI17" s="228"/>
      <c r="BRJ17" s="228"/>
      <c r="BRK17" s="228"/>
      <c r="BRL17" s="228"/>
      <c r="BRM17" s="228"/>
      <c r="BRN17" s="228"/>
      <c r="BRO17" s="228"/>
      <c r="BRP17" s="228"/>
      <c r="BRQ17" s="228"/>
      <c r="BRR17" s="228"/>
      <c r="BRS17" s="228"/>
      <c r="BRT17" s="228"/>
      <c r="BRU17" s="228"/>
      <c r="BRV17" s="228"/>
      <c r="BRW17" s="228"/>
      <c r="BRX17" s="228"/>
      <c r="BRY17" s="228"/>
      <c r="BRZ17" s="228"/>
      <c r="BSA17" s="228"/>
      <c r="BSB17" s="228"/>
      <c r="BSC17" s="228"/>
      <c r="BSD17" s="228"/>
      <c r="BSE17" s="228"/>
      <c r="BSF17" s="228"/>
      <c r="BSG17" s="228"/>
      <c r="BSH17" s="228"/>
      <c r="BSI17" s="228"/>
      <c r="BSJ17" s="228"/>
      <c r="BSK17" s="228"/>
      <c r="BSL17" s="228"/>
      <c r="BSM17" s="228"/>
      <c r="BSN17" s="228"/>
      <c r="BSO17" s="228"/>
      <c r="BSP17" s="228"/>
      <c r="BSQ17" s="228"/>
      <c r="BSR17" s="228"/>
      <c r="BSS17" s="228"/>
      <c r="BST17" s="228"/>
      <c r="BSU17" s="228"/>
      <c r="BSV17" s="228"/>
      <c r="BSW17" s="228"/>
      <c r="BSX17" s="228"/>
      <c r="BSY17" s="228"/>
      <c r="BSZ17" s="228"/>
      <c r="BTA17" s="228"/>
      <c r="BTB17" s="228"/>
      <c r="BTC17" s="228"/>
      <c r="BTD17" s="228"/>
      <c r="BTE17" s="228"/>
      <c r="BTF17" s="228"/>
      <c r="BTG17" s="228"/>
      <c r="BTH17" s="228"/>
      <c r="BTI17" s="228"/>
      <c r="BTJ17" s="228"/>
      <c r="BTK17" s="228"/>
      <c r="BTL17" s="228"/>
      <c r="BTM17" s="228"/>
      <c r="BTN17" s="228"/>
      <c r="BTO17" s="228"/>
      <c r="BTP17" s="228"/>
      <c r="BTQ17" s="228"/>
      <c r="BTR17" s="228"/>
      <c r="BTS17" s="228"/>
      <c r="BTT17" s="228"/>
      <c r="BTU17" s="228"/>
      <c r="BTV17" s="228"/>
      <c r="BTW17" s="228"/>
      <c r="BTX17" s="228"/>
      <c r="BTY17" s="228"/>
      <c r="BTZ17" s="228"/>
      <c r="BUA17" s="228"/>
      <c r="BUB17" s="228"/>
      <c r="BUC17" s="228"/>
      <c r="BUD17" s="228"/>
      <c r="BUE17" s="228"/>
      <c r="BUF17" s="228"/>
      <c r="BUG17" s="228"/>
      <c r="BUH17" s="228"/>
      <c r="BUI17" s="228"/>
      <c r="BUJ17" s="228"/>
      <c r="BUK17" s="228"/>
      <c r="BUL17" s="228"/>
      <c r="BUM17" s="228"/>
      <c r="BUN17" s="228"/>
      <c r="BUO17" s="228"/>
      <c r="BUP17" s="228"/>
      <c r="BUQ17" s="228"/>
      <c r="BUR17" s="228"/>
      <c r="BUS17" s="228"/>
      <c r="BUT17" s="228"/>
      <c r="BUU17" s="228"/>
      <c r="BUV17" s="228"/>
      <c r="BUW17" s="228"/>
      <c r="BUX17" s="228"/>
      <c r="BUY17" s="228"/>
      <c r="BUZ17" s="228"/>
      <c r="BVA17" s="228"/>
      <c r="BVB17" s="228"/>
      <c r="BVC17" s="228"/>
      <c r="BVD17" s="228"/>
      <c r="BVE17" s="228"/>
      <c r="BVF17" s="228"/>
      <c r="BVG17" s="228"/>
      <c r="BVH17" s="228"/>
      <c r="BVI17" s="228"/>
      <c r="BVJ17" s="228"/>
      <c r="BVK17" s="228"/>
      <c r="BVL17" s="228"/>
      <c r="BVM17" s="228"/>
      <c r="BVN17" s="228"/>
      <c r="BVO17" s="228"/>
      <c r="BVP17" s="228"/>
      <c r="BVQ17" s="228"/>
      <c r="BVR17" s="228"/>
      <c r="BVS17" s="228"/>
      <c r="BVT17" s="228"/>
      <c r="BVU17" s="228"/>
      <c r="BVV17" s="228"/>
      <c r="BVW17" s="228"/>
      <c r="BVX17" s="228"/>
      <c r="BVY17" s="228"/>
      <c r="BVZ17" s="228"/>
      <c r="BWA17" s="228"/>
      <c r="BWB17" s="228"/>
      <c r="BWC17" s="228"/>
      <c r="BWD17" s="228"/>
      <c r="BWE17" s="228"/>
      <c r="BWF17" s="228"/>
      <c r="BWG17" s="228"/>
      <c r="BWH17" s="228"/>
      <c r="BWI17" s="228"/>
      <c r="BWJ17" s="228"/>
      <c r="BWK17" s="228"/>
      <c r="BWL17" s="228"/>
      <c r="BWM17" s="228"/>
      <c r="BWN17" s="228"/>
      <c r="BWO17" s="228"/>
      <c r="BWP17" s="228"/>
      <c r="BWQ17" s="228"/>
      <c r="BWR17" s="228"/>
      <c r="BWS17" s="228"/>
      <c r="BWT17" s="228"/>
      <c r="BWU17" s="228"/>
      <c r="BWV17" s="228"/>
      <c r="BWW17" s="228"/>
      <c r="BWX17" s="228"/>
      <c r="BWY17" s="228"/>
      <c r="BWZ17" s="228"/>
      <c r="BXA17" s="228"/>
      <c r="BXB17" s="228"/>
      <c r="BXC17" s="228"/>
      <c r="BXD17" s="228"/>
      <c r="BXE17" s="228"/>
      <c r="BXF17" s="228"/>
      <c r="BXG17" s="228"/>
      <c r="BXH17" s="228"/>
      <c r="BXI17" s="228"/>
      <c r="BXJ17" s="228"/>
      <c r="BXK17" s="228"/>
      <c r="BXL17" s="228"/>
      <c r="BXM17" s="228"/>
      <c r="BXN17" s="228"/>
      <c r="BXO17" s="228"/>
      <c r="BXP17" s="228"/>
      <c r="BXQ17" s="228"/>
      <c r="BXR17" s="228"/>
      <c r="BXS17" s="228"/>
      <c r="BXT17" s="228"/>
      <c r="BXU17" s="228"/>
      <c r="BXV17" s="228"/>
      <c r="BXW17" s="228"/>
      <c r="BXX17" s="228"/>
      <c r="BXY17" s="228"/>
      <c r="BXZ17" s="228"/>
      <c r="BYA17" s="228"/>
      <c r="BYB17" s="228"/>
      <c r="BYC17" s="228"/>
      <c r="BYD17" s="228"/>
      <c r="BYE17" s="228"/>
      <c r="BYF17" s="228"/>
      <c r="BYG17" s="228"/>
      <c r="BYH17" s="228"/>
      <c r="BYI17" s="228"/>
      <c r="BYJ17" s="228"/>
      <c r="BYK17" s="228"/>
      <c r="BYL17" s="228"/>
      <c r="BYM17" s="228"/>
      <c r="BYN17" s="228"/>
      <c r="BYO17" s="228"/>
      <c r="BYP17" s="228"/>
      <c r="BYQ17" s="228"/>
      <c r="BYR17" s="228"/>
      <c r="BYS17" s="228"/>
      <c r="BYT17" s="228"/>
      <c r="BYU17" s="228"/>
      <c r="BYV17" s="228"/>
      <c r="BYW17" s="228"/>
      <c r="BYX17" s="228"/>
      <c r="BYY17" s="228"/>
      <c r="BYZ17" s="228"/>
      <c r="BZA17" s="228"/>
      <c r="BZB17" s="228"/>
      <c r="BZC17" s="228"/>
      <c r="BZD17" s="228"/>
      <c r="BZE17" s="228"/>
      <c r="BZF17" s="228"/>
      <c r="BZG17" s="228"/>
      <c r="BZH17" s="228"/>
      <c r="BZI17" s="228"/>
      <c r="BZJ17" s="228"/>
      <c r="BZK17" s="228"/>
      <c r="BZL17" s="228"/>
      <c r="BZM17" s="228"/>
      <c r="BZN17" s="228"/>
      <c r="BZO17" s="228"/>
      <c r="BZP17" s="228"/>
      <c r="BZQ17" s="228"/>
      <c r="BZR17" s="228"/>
      <c r="BZS17" s="228"/>
      <c r="BZT17" s="228"/>
      <c r="BZU17" s="228"/>
      <c r="BZV17" s="228"/>
      <c r="BZW17" s="228"/>
      <c r="BZX17" s="228"/>
      <c r="BZY17" s="228"/>
      <c r="BZZ17" s="228"/>
      <c r="CAA17" s="228"/>
      <c r="CAB17" s="228"/>
      <c r="CAC17" s="228"/>
      <c r="CAD17" s="228"/>
      <c r="CAE17" s="228"/>
      <c r="CAF17" s="228"/>
      <c r="CAG17" s="228"/>
      <c r="CAH17" s="228"/>
      <c r="CAI17" s="228"/>
      <c r="CAJ17" s="228"/>
      <c r="CAK17" s="228"/>
      <c r="CAL17" s="228"/>
      <c r="CAM17" s="228"/>
      <c r="CAN17" s="228"/>
      <c r="CAO17" s="228"/>
      <c r="CAP17" s="228"/>
      <c r="CAQ17" s="228"/>
      <c r="CAR17" s="228"/>
      <c r="CAS17" s="228"/>
      <c r="CAT17" s="228"/>
      <c r="CAU17" s="228"/>
      <c r="CAV17" s="228"/>
      <c r="CAW17" s="228"/>
      <c r="CAX17" s="228"/>
      <c r="CAY17" s="228"/>
      <c r="CAZ17" s="228"/>
      <c r="CBA17" s="228"/>
      <c r="CBB17" s="228"/>
      <c r="CBC17" s="228"/>
      <c r="CBD17" s="228"/>
      <c r="CBE17" s="228"/>
      <c r="CBF17" s="228"/>
      <c r="CBG17" s="228"/>
      <c r="CBH17" s="228"/>
      <c r="CBI17" s="228"/>
      <c r="CBJ17" s="228"/>
      <c r="CBK17" s="228"/>
      <c r="CBL17" s="228"/>
      <c r="CBM17" s="228"/>
      <c r="CBN17" s="228"/>
      <c r="CBO17" s="228"/>
      <c r="CBP17" s="228"/>
      <c r="CBQ17" s="228"/>
      <c r="CBR17" s="228"/>
      <c r="CBS17" s="228"/>
      <c r="CBT17" s="228"/>
      <c r="CBU17" s="228"/>
      <c r="CBV17" s="228"/>
      <c r="CBW17" s="228"/>
      <c r="CBX17" s="228"/>
      <c r="CBY17" s="228"/>
      <c r="CBZ17" s="228"/>
      <c r="CCA17" s="228"/>
      <c r="CCB17" s="228"/>
      <c r="CCC17" s="228"/>
      <c r="CCD17" s="228"/>
      <c r="CCE17" s="228"/>
      <c r="CCF17" s="228"/>
    </row>
    <row r="18" spans="1:2112" ht="30.6" x14ac:dyDescent="0.2">
      <c r="A18" s="115" t="s">
        <v>71</v>
      </c>
      <c r="B18" s="116" t="s">
        <v>1164</v>
      </c>
      <c r="C18" s="232" t="s">
        <v>72</v>
      </c>
      <c r="D18" s="116" t="s">
        <v>73</v>
      </c>
      <c r="E18" s="116" t="s">
        <v>74</v>
      </c>
      <c r="F18" s="189" t="s">
        <v>1138</v>
      </c>
      <c r="G18" s="189" t="s">
        <v>1177</v>
      </c>
      <c r="H18" s="189" t="s">
        <v>1186</v>
      </c>
    </row>
    <row r="19" spans="1:2112" x14ac:dyDescent="0.2">
      <c r="A19" s="184" t="s">
        <v>1082</v>
      </c>
      <c r="B19" s="96" t="s">
        <v>1178</v>
      </c>
      <c r="C19" s="23" t="s">
        <v>596</v>
      </c>
      <c r="D19" s="96">
        <v>80</v>
      </c>
      <c r="E19" s="96">
        <v>10</v>
      </c>
      <c r="F19" s="226">
        <v>6.13</v>
      </c>
      <c r="G19" s="239">
        <f t="shared" si="0"/>
        <v>6.5</v>
      </c>
      <c r="H19" s="239">
        <f t="shared" si="1"/>
        <v>7.02</v>
      </c>
    </row>
    <row r="20" spans="1:2112" x14ac:dyDescent="0.2">
      <c r="A20" s="184" t="s">
        <v>1081</v>
      </c>
      <c r="B20" s="96" t="s">
        <v>1178</v>
      </c>
      <c r="C20" s="23" t="s">
        <v>597</v>
      </c>
      <c r="D20" s="96">
        <v>80</v>
      </c>
      <c r="E20" s="96">
        <v>10</v>
      </c>
      <c r="F20" s="226">
        <v>6.13</v>
      </c>
      <c r="G20" s="239">
        <f t="shared" si="0"/>
        <v>6.5</v>
      </c>
      <c r="H20" s="239">
        <f t="shared" si="1"/>
        <v>7.02</v>
      </c>
    </row>
    <row r="21" spans="1:2112" x14ac:dyDescent="0.2">
      <c r="A21" s="184" t="s">
        <v>1080</v>
      </c>
      <c r="B21" s="96" t="s">
        <v>1178</v>
      </c>
      <c r="C21" s="23" t="s">
        <v>598</v>
      </c>
      <c r="D21" s="96">
        <v>80</v>
      </c>
      <c r="E21" s="96">
        <v>10</v>
      </c>
      <c r="F21" s="226">
        <v>6.13</v>
      </c>
      <c r="G21" s="239">
        <f t="shared" si="0"/>
        <v>6.5</v>
      </c>
      <c r="H21" s="239">
        <f t="shared" si="1"/>
        <v>7.02</v>
      </c>
    </row>
    <row r="22" spans="1:2112" s="231" customFormat="1" ht="26.4" customHeight="1" x14ac:dyDescent="0.2">
      <c r="A22" s="482" t="s">
        <v>1167</v>
      </c>
      <c r="B22" s="482"/>
      <c r="C22" s="482"/>
      <c r="D22" s="482"/>
      <c r="E22" s="482"/>
      <c r="F22" s="482"/>
      <c r="G22" s="482"/>
      <c r="H22" s="482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28"/>
      <c r="BU22" s="228"/>
      <c r="BV22" s="228"/>
      <c r="BW22" s="228"/>
      <c r="BX22" s="228"/>
      <c r="BY22" s="228"/>
      <c r="BZ22" s="228"/>
      <c r="CA22" s="228"/>
      <c r="CB22" s="228"/>
      <c r="CC22" s="228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  <c r="DW22" s="228"/>
      <c r="DX22" s="228"/>
      <c r="DY22" s="228"/>
      <c r="DZ22" s="228"/>
      <c r="EA22" s="228"/>
      <c r="EB22" s="228"/>
      <c r="EC22" s="228"/>
      <c r="ED22" s="228"/>
      <c r="EE22" s="228"/>
      <c r="EF22" s="228"/>
      <c r="EG22" s="228"/>
      <c r="EH22" s="228"/>
      <c r="EI22" s="228"/>
      <c r="EJ22" s="228"/>
      <c r="EK22" s="228"/>
      <c r="EL22" s="228"/>
      <c r="EM22" s="228"/>
      <c r="EN22" s="228"/>
      <c r="EO22" s="228"/>
      <c r="EP22" s="228"/>
      <c r="EQ22" s="228"/>
      <c r="ER22" s="228"/>
      <c r="ES22" s="228"/>
      <c r="ET22" s="228"/>
      <c r="EU22" s="228"/>
      <c r="EV22" s="228"/>
      <c r="EW22" s="228"/>
      <c r="EX22" s="228"/>
      <c r="EY22" s="228"/>
      <c r="EZ22" s="228"/>
      <c r="FA22" s="228"/>
      <c r="FB22" s="228"/>
      <c r="FC22" s="228"/>
      <c r="FD22" s="228"/>
      <c r="FE22" s="228"/>
      <c r="FF22" s="228"/>
      <c r="FG22" s="228"/>
      <c r="FH22" s="228"/>
      <c r="FI22" s="228"/>
      <c r="FJ22" s="228"/>
      <c r="FK22" s="228"/>
      <c r="FL22" s="228"/>
      <c r="FM22" s="228"/>
      <c r="FN22" s="228"/>
      <c r="FO22" s="228"/>
      <c r="FP22" s="228"/>
      <c r="FQ22" s="228"/>
      <c r="FR22" s="228"/>
      <c r="FS22" s="228"/>
      <c r="FT22" s="228"/>
      <c r="FU22" s="228"/>
      <c r="FV22" s="228"/>
      <c r="FW22" s="228"/>
      <c r="FX22" s="228"/>
      <c r="FY22" s="228"/>
      <c r="FZ22" s="228"/>
      <c r="GA22" s="228"/>
      <c r="GB22" s="228"/>
      <c r="GC22" s="228"/>
      <c r="GD22" s="228"/>
      <c r="GE22" s="228"/>
      <c r="GF22" s="228"/>
      <c r="GG22" s="228"/>
      <c r="GH22" s="228"/>
      <c r="GI22" s="228"/>
      <c r="GJ22" s="228"/>
      <c r="GK22" s="228"/>
      <c r="GL22" s="228"/>
      <c r="GM22" s="228"/>
      <c r="GN22" s="228"/>
      <c r="GO22" s="228"/>
      <c r="GP22" s="228"/>
      <c r="GQ22" s="228"/>
      <c r="GR22" s="228"/>
      <c r="GS22" s="228"/>
      <c r="GT22" s="228"/>
      <c r="GU22" s="228"/>
      <c r="GV22" s="228"/>
      <c r="GW22" s="228"/>
      <c r="GX22" s="228"/>
      <c r="GY22" s="228"/>
      <c r="GZ22" s="228"/>
      <c r="HA22" s="228"/>
      <c r="HB22" s="228"/>
      <c r="HC22" s="228"/>
      <c r="HD22" s="228"/>
      <c r="HE22" s="228"/>
      <c r="HF22" s="228"/>
      <c r="HG22" s="228"/>
      <c r="HH22" s="228"/>
      <c r="HI22" s="228"/>
      <c r="HJ22" s="228"/>
      <c r="HK22" s="228"/>
      <c r="HL22" s="228"/>
      <c r="HM22" s="228"/>
      <c r="HN22" s="228"/>
      <c r="HO22" s="228"/>
      <c r="HP22" s="228"/>
      <c r="HQ22" s="228"/>
      <c r="HR22" s="228"/>
      <c r="HS22" s="228"/>
      <c r="HT22" s="228"/>
      <c r="HU22" s="228"/>
      <c r="HV22" s="228"/>
      <c r="HW22" s="228"/>
      <c r="HX22" s="228"/>
      <c r="HY22" s="228"/>
      <c r="HZ22" s="228"/>
      <c r="IA22" s="228"/>
      <c r="IB22" s="228"/>
      <c r="IC22" s="228"/>
      <c r="ID22" s="228"/>
      <c r="IE22" s="228"/>
      <c r="IF22" s="228"/>
      <c r="IG22" s="228"/>
      <c r="IH22" s="228"/>
      <c r="II22" s="228"/>
      <c r="IJ22" s="228"/>
      <c r="IK22" s="228"/>
      <c r="IL22" s="228"/>
      <c r="IM22" s="228"/>
      <c r="IN22" s="228"/>
      <c r="IO22" s="228"/>
      <c r="IP22" s="228"/>
      <c r="IQ22" s="228"/>
      <c r="IR22" s="228"/>
      <c r="IS22" s="228"/>
      <c r="IT22" s="228"/>
      <c r="IU22" s="228"/>
      <c r="IV22" s="228"/>
      <c r="IW22" s="228"/>
      <c r="IX22" s="228"/>
      <c r="IY22" s="228"/>
      <c r="IZ22" s="228"/>
      <c r="JA22" s="228"/>
      <c r="JB22" s="228"/>
      <c r="JC22" s="228"/>
      <c r="JD22" s="228"/>
      <c r="JE22" s="228"/>
      <c r="JF22" s="228"/>
      <c r="JG22" s="228"/>
      <c r="JH22" s="228"/>
      <c r="JI22" s="228"/>
      <c r="JJ22" s="228"/>
      <c r="JK22" s="228"/>
      <c r="JL22" s="228"/>
      <c r="JM22" s="228"/>
      <c r="JN22" s="228"/>
      <c r="JO22" s="228"/>
      <c r="JP22" s="228"/>
      <c r="JQ22" s="228"/>
      <c r="JR22" s="228"/>
      <c r="JS22" s="228"/>
      <c r="JT22" s="228"/>
      <c r="JU22" s="228"/>
      <c r="JV22" s="228"/>
      <c r="JW22" s="228"/>
      <c r="JX22" s="228"/>
      <c r="JY22" s="228"/>
      <c r="JZ22" s="228"/>
      <c r="KA22" s="228"/>
      <c r="KB22" s="228"/>
      <c r="KC22" s="228"/>
      <c r="KD22" s="228"/>
      <c r="KE22" s="228"/>
      <c r="KF22" s="228"/>
      <c r="KG22" s="228"/>
      <c r="KH22" s="228"/>
      <c r="KI22" s="228"/>
      <c r="KJ22" s="228"/>
      <c r="KK22" s="228"/>
      <c r="KL22" s="228"/>
      <c r="KM22" s="228"/>
      <c r="KN22" s="228"/>
      <c r="KO22" s="228"/>
      <c r="KP22" s="228"/>
      <c r="KQ22" s="228"/>
      <c r="KR22" s="228"/>
      <c r="KS22" s="228"/>
      <c r="KT22" s="228"/>
      <c r="KU22" s="228"/>
      <c r="KV22" s="228"/>
      <c r="KW22" s="228"/>
      <c r="KX22" s="228"/>
      <c r="KY22" s="228"/>
      <c r="KZ22" s="228"/>
      <c r="LA22" s="228"/>
      <c r="LB22" s="228"/>
      <c r="LC22" s="228"/>
      <c r="LD22" s="228"/>
      <c r="LE22" s="228"/>
      <c r="LF22" s="228"/>
      <c r="LG22" s="228"/>
      <c r="LH22" s="228"/>
      <c r="LI22" s="228"/>
      <c r="LJ22" s="228"/>
      <c r="LK22" s="228"/>
      <c r="LL22" s="228"/>
      <c r="LM22" s="228"/>
      <c r="LN22" s="228"/>
      <c r="LO22" s="228"/>
      <c r="LP22" s="228"/>
      <c r="LQ22" s="228"/>
      <c r="LR22" s="228"/>
      <c r="LS22" s="228"/>
      <c r="LT22" s="228"/>
      <c r="LU22" s="228"/>
      <c r="LV22" s="228"/>
      <c r="LW22" s="228"/>
      <c r="LX22" s="228"/>
      <c r="LY22" s="228"/>
      <c r="LZ22" s="228"/>
      <c r="MA22" s="228"/>
      <c r="MB22" s="228"/>
      <c r="MC22" s="228"/>
      <c r="MD22" s="228"/>
      <c r="ME22" s="228"/>
      <c r="MF22" s="228"/>
      <c r="MG22" s="228"/>
      <c r="MH22" s="228"/>
      <c r="MI22" s="228"/>
      <c r="MJ22" s="228"/>
      <c r="MK22" s="228"/>
      <c r="ML22" s="228"/>
      <c r="MM22" s="228"/>
      <c r="MN22" s="228"/>
      <c r="MO22" s="228"/>
      <c r="MP22" s="228"/>
      <c r="MQ22" s="228"/>
      <c r="MR22" s="228"/>
      <c r="MS22" s="228"/>
      <c r="MT22" s="228"/>
      <c r="MU22" s="228"/>
      <c r="MV22" s="228"/>
      <c r="MW22" s="228"/>
      <c r="MX22" s="228"/>
      <c r="MY22" s="228"/>
      <c r="MZ22" s="228"/>
      <c r="NA22" s="228"/>
      <c r="NB22" s="228"/>
      <c r="NC22" s="228"/>
      <c r="ND22" s="228"/>
      <c r="NE22" s="228"/>
      <c r="NF22" s="228"/>
      <c r="NG22" s="228"/>
      <c r="NH22" s="228"/>
      <c r="NI22" s="228"/>
      <c r="NJ22" s="228"/>
      <c r="NK22" s="228"/>
      <c r="NL22" s="228"/>
      <c r="NM22" s="228"/>
      <c r="NN22" s="228"/>
      <c r="NO22" s="228"/>
      <c r="NP22" s="228"/>
      <c r="NQ22" s="228"/>
      <c r="NR22" s="228"/>
      <c r="NS22" s="228"/>
      <c r="NT22" s="228"/>
      <c r="NU22" s="228"/>
      <c r="NV22" s="228"/>
      <c r="NW22" s="228"/>
      <c r="NX22" s="228"/>
      <c r="NY22" s="228"/>
      <c r="NZ22" s="228"/>
      <c r="OA22" s="228"/>
      <c r="OB22" s="228"/>
      <c r="OC22" s="228"/>
      <c r="OD22" s="228"/>
      <c r="OE22" s="228"/>
      <c r="OF22" s="228"/>
      <c r="OG22" s="228"/>
      <c r="OH22" s="228"/>
      <c r="OI22" s="228"/>
      <c r="OJ22" s="228"/>
      <c r="OK22" s="228"/>
      <c r="OL22" s="228"/>
      <c r="OM22" s="228"/>
      <c r="ON22" s="228"/>
      <c r="OO22" s="228"/>
      <c r="OP22" s="228"/>
      <c r="OQ22" s="228"/>
      <c r="OR22" s="228"/>
      <c r="OS22" s="228"/>
      <c r="OT22" s="228"/>
      <c r="OU22" s="228"/>
      <c r="OV22" s="228"/>
      <c r="OW22" s="228"/>
      <c r="OX22" s="228"/>
      <c r="OY22" s="228"/>
      <c r="OZ22" s="228"/>
      <c r="PA22" s="228"/>
      <c r="PB22" s="228"/>
      <c r="PC22" s="228"/>
      <c r="PD22" s="228"/>
      <c r="PE22" s="228"/>
      <c r="PF22" s="228"/>
      <c r="PG22" s="228"/>
      <c r="PH22" s="228"/>
      <c r="PI22" s="228"/>
      <c r="PJ22" s="228"/>
      <c r="PK22" s="228"/>
      <c r="PL22" s="228"/>
      <c r="PM22" s="228"/>
      <c r="PN22" s="228"/>
      <c r="PO22" s="228"/>
      <c r="PP22" s="228"/>
      <c r="PQ22" s="228"/>
      <c r="PR22" s="228"/>
      <c r="PS22" s="228"/>
      <c r="PT22" s="228"/>
      <c r="PU22" s="228"/>
      <c r="PV22" s="228"/>
      <c r="PW22" s="228"/>
      <c r="PX22" s="228"/>
      <c r="PY22" s="228"/>
      <c r="PZ22" s="228"/>
      <c r="QA22" s="228"/>
      <c r="QB22" s="228"/>
      <c r="QC22" s="228"/>
      <c r="QD22" s="228"/>
      <c r="QE22" s="228"/>
      <c r="QF22" s="228"/>
      <c r="QG22" s="228"/>
      <c r="QH22" s="228"/>
      <c r="QI22" s="228"/>
      <c r="QJ22" s="228"/>
      <c r="QK22" s="228"/>
      <c r="QL22" s="228"/>
      <c r="QM22" s="228"/>
      <c r="QN22" s="228"/>
      <c r="QO22" s="228"/>
      <c r="QP22" s="228"/>
      <c r="QQ22" s="228"/>
      <c r="QR22" s="228"/>
      <c r="QS22" s="228"/>
      <c r="QT22" s="228"/>
      <c r="QU22" s="228"/>
      <c r="QV22" s="228"/>
      <c r="QW22" s="228"/>
      <c r="QX22" s="228"/>
      <c r="QY22" s="228"/>
      <c r="QZ22" s="228"/>
      <c r="RA22" s="228"/>
      <c r="RB22" s="228"/>
      <c r="RC22" s="228"/>
      <c r="RD22" s="228"/>
      <c r="RE22" s="228"/>
      <c r="RF22" s="228"/>
      <c r="RG22" s="228"/>
      <c r="RH22" s="228"/>
      <c r="RI22" s="228"/>
      <c r="RJ22" s="228"/>
      <c r="RK22" s="228"/>
      <c r="RL22" s="228"/>
      <c r="RM22" s="228"/>
      <c r="RN22" s="228"/>
      <c r="RO22" s="228"/>
      <c r="RP22" s="228"/>
      <c r="RQ22" s="228"/>
      <c r="RR22" s="228"/>
      <c r="RS22" s="228"/>
      <c r="RT22" s="228"/>
      <c r="RU22" s="228"/>
      <c r="RV22" s="228"/>
      <c r="RW22" s="228"/>
      <c r="RX22" s="228"/>
      <c r="RY22" s="228"/>
      <c r="RZ22" s="228"/>
      <c r="SA22" s="228"/>
      <c r="SB22" s="228"/>
      <c r="SC22" s="228"/>
      <c r="SD22" s="228"/>
      <c r="SE22" s="228"/>
      <c r="SF22" s="228"/>
      <c r="SG22" s="228"/>
      <c r="SH22" s="228"/>
      <c r="SI22" s="228"/>
      <c r="SJ22" s="228"/>
      <c r="SK22" s="228"/>
      <c r="SL22" s="228"/>
      <c r="SM22" s="228"/>
      <c r="SN22" s="228"/>
      <c r="SO22" s="228"/>
      <c r="SP22" s="228"/>
      <c r="SQ22" s="228"/>
      <c r="SR22" s="228"/>
      <c r="SS22" s="228"/>
      <c r="ST22" s="228"/>
      <c r="SU22" s="228"/>
      <c r="SV22" s="228"/>
      <c r="SW22" s="228"/>
      <c r="SX22" s="228"/>
      <c r="SY22" s="228"/>
      <c r="SZ22" s="228"/>
      <c r="TA22" s="228"/>
      <c r="TB22" s="228"/>
      <c r="TC22" s="228"/>
      <c r="TD22" s="228"/>
      <c r="TE22" s="228"/>
      <c r="TF22" s="228"/>
      <c r="TG22" s="228"/>
      <c r="TH22" s="228"/>
      <c r="TI22" s="228"/>
      <c r="TJ22" s="228"/>
      <c r="TK22" s="228"/>
      <c r="TL22" s="228"/>
      <c r="TM22" s="228"/>
      <c r="TN22" s="228"/>
      <c r="TO22" s="228"/>
      <c r="TP22" s="228"/>
      <c r="TQ22" s="228"/>
      <c r="TR22" s="228"/>
      <c r="TS22" s="228"/>
      <c r="TT22" s="228"/>
      <c r="TU22" s="228"/>
      <c r="TV22" s="228"/>
      <c r="TW22" s="228"/>
      <c r="TX22" s="228"/>
      <c r="TY22" s="228"/>
      <c r="TZ22" s="228"/>
      <c r="UA22" s="228"/>
      <c r="UB22" s="228"/>
      <c r="UC22" s="228"/>
      <c r="UD22" s="228"/>
      <c r="UE22" s="228"/>
      <c r="UF22" s="228"/>
      <c r="UG22" s="228"/>
      <c r="UH22" s="228"/>
      <c r="UI22" s="228"/>
      <c r="UJ22" s="228"/>
      <c r="UK22" s="228"/>
      <c r="UL22" s="228"/>
      <c r="UM22" s="228"/>
      <c r="UN22" s="228"/>
      <c r="UO22" s="228"/>
      <c r="UP22" s="228"/>
      <c r="UQ22" s="228"/>
      <c r="UR22" s="228"/>
      <c r="US22" s="228"/>
      <c r="UT22" s="228"/>
      <c r="UU22" s="228"/>
      <c r="UV22" s="228"/>
      <c r="UW22" s="228"/>
      <c r="UX22" s="228"/>
      <c r="UY22" s="228"/>
      <c r="UZ22" s="228"/>
      <c r="VA22" s="228"/>
      <c r="VB22" s="228"/>
      <c r="VC22" s="228"/>
      <c r="VD22" s="228"/>
      <c r="VE22" s="228"/>
      <c r="VF22" s="228"/>
      <c r="VG22" s="228"/>
      <c r="VH22" s="228"/>
      <c r="VI22" s="228"/>
      <c r="VJ22" s="228"/>
      <c r="VK22" s="228"/>
      <c r="VL22" s="228"/>
      <c r="VM22" s="228"/>
      <c r="VN22" s="228"/>
      <c r="VO22" s="228"/>
      <c r="VP22" s="228"/>
      <c r="VQ22" s="228"/>
      <c r="VR22" s="228"/>
      <c r="VS22" s="228"/>
      <c r="VT22" s="228"/>
      <c r="VU22" s="228"/>
      <c r="VV22" s="228"/>
      <c r="VW22" s="228"/>
      <c r="VX22" s="228"/>
      <c r="VY22" s="228"/>
      <c r="VZ22" s="228"/>
      <c r="WA22" s="228"/>
      <c r="WB22" s="228"/>
      <c r="WC22" s="228"/>
      <c r="WD22" s="228"/>
      <c r="WE22" s="228"/>
      <c r="WF22" s="228"/>
      <c r="WG22" s="228"/>
      <c r="WH22" s="228"/>
      <c r="WI22" s="228"/>
      <c r="WJ22" s="228"/>
      <c r="WK22" s="228"/>
      <c r="WL22" s="228"/>
      <c r="WM22" s="228"/>
      <c r="WN22" s="228"/>
      <c r="WO22" s="228"/>
      <c r="WP22" s="228"/>
      <c r="WQ22" s="228"/>
      <c r="WR22" s="228"/>
      <c r="WS22" s="228"/>
      <c r="WT22" s="228"/>
      <c r="WU22" s="228"/>
      <c r="WV22" s="228"/>
      <c r="WW22" s="228"/>
      <c r="WX22" s="228"/>
      <c r="WY22" s="228"/>
      <c r="WZ22" s="228"/>
      <c r="XA22" s="228"/>
      <c r="XB22" s="228"/>
      <c r="XC22" s="228"/>
      <c r="XD22" s="228"/>
      <c r="XE22" s="228"/>
      <c r="XF22" s="228"/>
      <c r="XG22" s="228"/>
      <c r="XH22" s="228"/>
      <c r="XI22" s="228"/>
      <c r="XJ22" s="228"/>
      <c r="XK22" s="228"/>
      <c r="XL22" s="228"/>
      <c r="XM22" s="228"/>
      <c r="XN22" s="228"/>
      <c r="XO22" s="228"/>
      <c r="XP22" s="228"/>
      <c r="XQ22" s="228"/>
      <c r="XR22" s="228"/>
      <c r="XS22" s="228"/>
      <c r="XT22" s="228"/>
      <c r="XU22" s="228"/>
      <c r="XV22" s="228"/>
      <c r="XW22" s="228"/>
      <c r="XX22" s="228"/>
      <c r="XY22" s="228"/>
      <c r="XZ22" s="228"/>
      <c r="YA22" s="228"/>
      <c r="YB22" s="228"/>
      <c r="YC22" s="228"/>
      <c r="YD22" s="228"/>
      <c r="YE22" s="228"/>
      <c r="YF22" s="228"/>
      <c r="YG22" s="228"/>
      <c r="YH22" s="228"/>
      <c r="YI22" s="228"/>
      <c r="YJ22" s="228"/>
      <c r="YK22" s="228"/>
      <c r="YL22" s="228"/>
      <c r="YM22" s="228"/>
      <c r="YN22" s="228"/>
      <c r="YO22" s="228"/>
      <c r="YP22" s="228"/>
      <c r="YQ22" s="228"/>
      <c r="YR22" s="228"/>
      <c r="YS22" s="228"/>
      <c r="YT22" s="228"/>
      <c r="YU22" s="228"/>
      <c r="YV22" s="228"/>
      <c r="YW22" s="228"/>
      <c r="YX22" s="228"/>
      <c r="YY22" s="228"/>
      <c r="YZ22" s="228"/>
      <c r="ZA22" s="228"/>
      <c r="ZB22" s="228"/>
      <c r="ZC22" s="228"/>
      <c r="ZD22" s="228"/>
      <c r="ZE22" s="228"/>
      <c r="ZF22" s="228"/>
      <c r="ZG22" s="228"/>
      <c r="ZH22" s="228"/>
      <c r="ZI22" s="228"/>
      <c r="ZJ22" s="228"/>
      <c r="ZK22" s="228"/>
      <c r="ZL22" s="228"/>
      <c r="ZM22" s="228"/>
      <c r="ZN22" s="228"/>
      <c r="ZO22" s="228"/>
      <c r="ZP22" s="228"/>
      <c r="ZQ22" s="228"/>
      <c r="ZR22" s="228"/>
      <c r="ZS22" s="228"/>
      <c r="ZT22" s="228"/>
      <c r="ZU22" s="228"/>
      <c r="ZV22" s="228"/>
      <c r="ZW22" s="228"/>
      <c r="ZX22" s="228"/>
      <c r="ZY22" s="228"/>
      <c r="ZZ22" s="228"/>
      <c r="AAA22" s="228"/>
      <c r="AAB22" s="228"/>
      <c r="AAC22" s="228"/>
      <c r="AAD22" s="228"/>
      <c r="AAE22" s="228"/>
      <c r="AAF22" s="228"/>
      <c r="AAG22" s="228"/>
      <c r="AAH22" s="228"/>
      <c r="AAI22" s="228"/>
      <c r="AAJ22" s="228"/>
      <c r="AAK22" s="228"/>
      <c r="AAL22" s="228"/>
      <c r="AAM22" s="228"/>
      <c r="AAN22" s="228"/>
      <c r="AAO22" s="228"/>
      <c r="AAP22" s="228"/>
      <c r="AAQ22" s="228"/>
      <c r="AAR22" s="228"/>
      <c r="AAS22" s="228"/>
      <c r="AAT22" s="228"/>
      <c r="AAU22" s="228"/>
      <c r="AAV22" s="228"/>
      <c r="AAW22" s="228"/>
      <c r="AAX22" s="228"/>
      <c r="AAY22" s="228"/>
      <c r="AAZ22" s="228"/>
      <c r="ABA22" s="228"/>
      <c r="ABB22" s="228"/>
      <c r="ABC22" s="228"/>
      <c r="ABD22" s="228"/>
      <c r="ABE22" s="228"/>
      <c r="ABF22" s="228"/>
      <c r="ABG22" s="228"/>
      <c r="ABH22" s="228"/>
      <c r="ABI22" s="228"/>
      <c r="ABJ22" s="228"/>
      <c r="ABK22" s="228"/>
      <c r="ABL22" s="228"/>
      <c r="ABM22" s="228"/>
      <c r="ABN22" s="228"/>
      <c r="ABO22" s="228"/>
      <c r="ABP22" s="228"/>
      <c r="ABQ22" s="228"/>
      <c r="ABR22" s="228"/>
      <c r="ABS22" s="228"/>
      <c r="ABT22" s="228"/>
      <c r="ABU22" s="228"/>
      <c r="ABV22" s="228"/>
      <c r="ABW22" s="228"/>
      <c r="ABX22" s="228"/>
      <c r="ABY22" s="228"/>
      <c r="ABZ22" s="228"/>
      <c r="ACA22" s="228"/>
      <c r="ACB22" s="228"/>
      <c r="ACC22" s="228"/>
      <c r="ACD22" s="228"/>
      <c r="ACE22" s="228"/>
      <c r="ACF22" s="228"/>
      <c r="ACG22" s="228"/>
      <c r="ACH22" s="228"/>
      <c r="ACI22" s="228"/>
      <c r="ACJ22" s="228"/>
      <c r="ACK22" s="228"/>
      <c r="ACL22" s="228"/>
      <c r="ACM22" s="228"/>
      <c r="ACN22" s="228"/>
      <c r="ACO22" s="228"/>
      <c r="ACP22" s="228"/>
      <c r="ACQ22" s="228"/>
      <c r="ACR22" s="228"/>
      <c r="ACS22" s="228"/>
      <c r="ACT22" s="228"/>
      <c r="ACU22" s="228"/>
      <c r="ACV22" s="228"/>
      <c r="ACW22" s="228"/>
      <c r="ACX22" s="228"/>
      <c r="ACY22" s="228"/>
      <c r="ACZ22" s="228"/>
      <c r="ADA22" s="228"/>
      <c r="ADB22" s="228"/>
      <c r="ADC22" s="228"/>
      <c r="ADD22" s="228"/>
      <c r="ADE22" s="228"/>
      <c r="ADF22" s="228"/>
      <c r="ADG22" s="228"/>
      <c r="ADH22" s="228"/>
      <c r="ADI22" s="228"/>
      <c r="ADJ22" s="228"/>
      <c r="ADK22" s="228"/>
      <c r="ADL22" s="228"/>
      <c r="ADM22" s="228"/>
      <c r="ADN22" s="228"/>
      <c r="ADO22" s="228"/>
      <c r="ADP22" s="228"/>
      <c r="ADQ22" s="228"/>
      <c r="ADR22" s="228"/>
      <c r="ADS22" s="228"/>
      <c r="ADT22" s="228"/>
      <c r="ADU22" s="228"/>
      <c r="ADV22" s="228"/>
      <c r="ADW22" s="228"/>
      <c r="ADX22" s="228"/>
      <c r="ADY22" s="228"/>
      <c r="ADZ22" s="228"/>
      <c r="AEA22" s="228"/>
      <c r="AEB22" s="228"/>
      <c r="AEC22" s="228"/>
      <c r="AED22" s="228"/>
      <c r="AEE22" s="228"/>
      <c r="AEF22" s="228"/>
      <c r="AEG22" s="228"/>
      <c r="AEH22" s="228"/>
      <c r="AEI22" s="228"/>
      <c r="AEJ22" s="228"/>
      <c r="AEK22" s="228"/>
      <c r="AEL22" s="228"/>
      <c r="AEM22" s="228"/>
      <c r="AEN22" s="228"/>
      <c r="AEO22" s="228"/>
      <c r="AEP22" s="228"/>
      <c r="AEQ22" s="228"/>
      <c r="AER22" s="228"/>
      <c r="AES22" s="228"/>
      <c r="AET22" s="228"/>
      <c r="AEU22" s="228"/>
      <c r="AEV22" s="228"/>
      <c r="AEW22" s="228"/>
      <c r="AEX22" s="228"/>
      <c r="AEY22" s="228"/>
      <c r="AEZ22" s="228"/>
      <c r="AFA22" s="228"/>
      <c r="AFB22" s="228"/>
      <c r="AFC22" s="228"/>
      <c r="AFD22" s="228"/>
      <c r="AFE22" s="228"/>
      <c r="AFF22" s="228"/>
      <c r="AFG22" s="228"/>
      <c r="AFH22" s="228"/>
      <c r="AFI22" s="228"/>
      <c r="AFJ22" s="228"/>
      <c r="AFK22" s="228"/>
      <c r="AFL22" s="228"/>
      <c r="AFM22" s="228"/>
      <c r="AFN22" s="228"/>
      <c r="AFO22" s="228"/>
      <c r="AFP22" s="228"/>
      <c r="AFQ22" s="228"/>
      <c r="AFR22" s="228"/>
      <c r="AFS22" s="228"/>
      <c r="AFT22" s="228"/>
      <c r="AFU22" s="228"/>
      <c r="AFV22" s="228"/>
      <c r="AFW22" s="228"/>
      <c r="AFX22" s="228"/>
      <c r="AFY22" s="228"/>
      <c r="AFZ22" s="228"/>
      <c r="AGA22" s="228"/>
      <c r="AGB22" s="228"/>
      <c r="AGC22" s="228"/>
      <c r="AGD22" s="228"/>
      <c r="AGE22" s="228"/>
      <c r="AGF22" s="228"/>
      <c r="AGG22" s="228"/>
      <c r="AGH22" s="228"/>
      <c r="AGI22" s="228"/>
      <c r="AGJ22" s="228"/>
      <c r="AGK22" s="228"/>
      <c r="AGL22" s="228"/>
      <c r="AGM22" s="228"/>
      <c r="AGN22" s="228"/>
      <c r="AGO22" s="228"/>
      <c r="AGP22" s="228"/>
      <c r="AGQ22" s="228"/>
      <c r="AGR22" s="228"/>
      <c r="AGS22" s="228"/>
      <c r="AGT22" s="228"/>
      <c r="AGU22" s="228"/>
      <c r="AGV22" s="228"/>
      <c r="AGW22" s="228"/>
      <c r="AGX22" s="228"/>
      <c r="AGY22" s="228"/>
      <c r="AGZ22" s="228"/>
      <c r="AHA22" s="228"/>
      <c r="AHB22" s="228"/>
      <c r="AHC22" s="228"/>
      <c r="AHD22" s="228"/>
      <c r="AHE22" s="228"/>
      <c r="AHF22" s="228"/>
      <c r="AHG22" s="228"/>
      <c r="AHH22" s="228"/>
      <c r="AHI22" s="228"/>
      <c r="AHJ22" s="228"/>
      <c r="AHK22" s="228"/>
      <c r="AHL22" s="228"/>
      <c r="AHM22" s="228"/>
      <c r="AHN22" s="228"/>
      <c r="AHO22" s="228"/>
      <c r="AHP22" s="228"/>
      <c r="AHQ22" s="228"/>
      <c r="AHR22" s="228"/>
      <c r="AHS22" s="228"/>
      <c r="AHT22" s="228"/>
      <c r="AHU22" s="228"/>
      <c r="AHV22" s="228"/>
      <c r="AHW22" s="228"/>
      <c r="AHX22" s="228"/>
      <c r="AHY22" s="228"/>
      <c r="AHZ22" s="228"/>
      <c r="AIA22" s="228"/>
      <c r="AIB22" s="228"/>
      <c r="AIC22" s="228"/>
      <c r="AID22" s="228"/>
      <c r="AIE22" s="228"/>
      <c r="AIF22" s="228"/>
      <c r="AIG22" s="228"/>
      <c r="AIH22" s="228"/>
      <c r="AII22" s="228"/>
      <c r="AIJ22" s="228"/>
      <c r="AIK22" s="228"/>
      <c r="AIL22" s="228"/>
      <c r="AIM22" s="228"/>
      <c r="AIN22" s="228"/>
      <c r="AIO22" s="228"/>
      <c r="AIP22" s="228"/>
      <c r="AIQ22" s="228"/>
      <c r="AIR22" s="228"/>
      <c r="AIS22" s="228"/>
      <c r="AIT22" s="228"/>
      <c r="AIU22" s="228"/>
      <c r="AIV22" s="228"/>
      <c r="AIW22" s="228"/>
      <c r="AIX22" s="228"/>
      <c r="AIY22" s="228"/>
      <c r="AIZ22" s="228"/>
      <c r="AJA22" s="228"/>
      <c r="AJB22" s="228"/>
      <c r="AJC22" s="228"/>
      <c r="AJD22" s="228"/>
      <c r="AJE22" s="228"/>
      <c r="AJF22" s="228"/>
      <c r="AJG22" s="228"/>
      <c r="AJH22" s="228"/>
      <c r="AJI22" s="228"/>
      <c r="AJJ22" s="228"/>
      <c r="AJK22" s="228"/>
      <c r="AJL22" s="228"/>
      <c r="AJM22" s="228"/>
      <c r="AJN22" s="228"/>
      <c r="AJO22" s="228"/>
      <c r="AJP22" s="228"/>
      <c r="AJQ22" s="228"/>
      <c r="AJR22" s="228"/>
      <c r="AJS22" s="228"/>
      <c r="AJT22" s="228"/>
      <c r="AJU22" s="228"/>
      <c r="AJV22" s="228"/>
      <c r="AJW22" s="228"/>
      <c r="AJX22" s="228"/>
      <c r="AJY22" s="228"/>
      <c r="AJZ22" s="228"/>
      <c r="AKA22" s="228"/>
      <c r="AKB22" s="228"/>
      <c r="AKC22" s="228"/>
      <c r="AKD22" s="228"/>
      <c r="AKE22" s="228"/>
      <c r="AKF22" s="228"/>
      <c r="AKG22" s="228"/>
      <c r="AKH22" s="228"/>
      <c r="AKI22" s="228"/>
      <c r="AKJ22" s="228"/>
      <c r="AKK22" s="228"/>
      <c r="AKL22" s="228"/>
      <c r="AKM22" s="228"/>
      <c r="AKN22" s="228"/>
      <c r="AKO22" s="228"/>
      <c r="AKP22" s="228"/>
      <c r="AKQ22" s="228"/>
      <c r="AKR22" s="228"/>
      <c r="AKS22" s="228"/>
      <c r="AKT22" s="228"/>
      <c r="AKU22" s="228"/>
      <c r="AKV22" s="228"/>
      <c r="AKW22" s="228"/>
      <c r="AKX22" s="228"/>
      <c r="AKY22" s="228"/>
      <c r="AKZ22" s="228"/>
      <c r="ALA22" s="228"/>
      <c r="ALB22" s="228"/>
      <c r="ALC22" s="228"/>
      <c r="ALD22" s="228"/>
      <c r="ALE22" s="228"/>
      <c r="ALF22" s="228"/>
      <c r="ALG22" s="228"/>
      <c r="ALH22" s="228"/>
      <c r="ALI22" s="228"/>
      <c r="ALJ22" s="228"/>
      <c r="ALK22" s="228"/>
      <c r="ALL22" s="228"/>
      <c r="ALM22" s="228"/>
      <c r="ALN22" s="228"/>
      <c r="ALO22" s="228"/>
      <c r="ALP22" s="228"/>
      <c r="ALQ22" s="228"/>
      <c r="ALR22" s="228"/>
      <c r="ALS22" s="228"/>
      <c r="ALT22" s="228"/>
      <c r="ALU22" s="228"/>
      <c r="ALV22" s="228"/>
      <c r="ALW22" s="228"/>
      <c r="ALX22" s="228"/>
      <c r="ALY22" s="228"/>
      <c r="ALZ22" s="228"/>
      <c r="AMA22" s="228"/>
      <c r="AMB22" s="228"/>
      <c r="AMC22" s="228"/>
      <c r="AMD22" s="228"/>
      <c r="AME22" s="228"/>
      <c r="AMF22" s="228"/>
      <c r="AMG22" s="228"/>
      <c r="AMH22" s="228"/>
      <c r="AMI22" s="228"/>
      <c r="AMJ22" s="228"/>
      <c r="AMK22" s="228"/>
      <c r="AML22" s="228"/>
      <c r="AMM22" s="228"/>
      <c r="AMN22" s="228"/>
      <c r="AMO22" s="228"/>
      <c r="AMP22" s="228"/>
      <c r="AMQ22" s="228"/>
      <c r="AMR22" s="228"/>
      <c r="AMS22" s="228"/>
      <c r="AMT22" s="228"/>
      <c r="AMU22" s="228"/>
      <c r="AMV22" s="228"/>
      <c r="AMW22" s="228"/>
      <c r="AMX22" s="228"/>
      <c r="AMY22" s="228"/>
      <c r="AMZ22" s="228"/>
      <c r="ANA22" s="228"/>
      <c r="ANB22" s="228"/>
      <c r="ANC22" s="228"/>
      <c r="AND22" s="228"/>
      <c r="ANE22" s="228"/>
      <c r="ANF22" s="228"/>
      <c r="ANG22" s="228"/>
      <c r="ANH22" s="228"/>
      <c r="ANI22" s="228"/>
      <c r="ANJ22" s="228"/>
      <c r="ANK22" s="228"/>
      <c r="ANL22" s="228"/>
      <c r="ANM22" s="228"/>
      <c r="ANN22" s="228"/>
      <c r="ANO22" s="228"/>
      <c r="ANP22" s="228"/>
      <c r="ANQ22" s="228"/>
      <c r="ANR22" s="228"/>
      <c r="ANS22" s="228"/>
      <c r="ANT22" s="228"/>
      <c r="ANU22" s="228"/>
      <c r="ANV22" s="228"/>
      <c r="ANW22" s="228"/>
      <c r="ANX22" s="228"/>
      <c r="ANY22" s="228"/>
      <c r="ANZ22" s="228"/>
      <c r="AOA22" s="228"/>
      <c r="AOB22" s="228"/>
      <c r="AOC22" s="228"/>
      <c r="AOD22" s="228"/>
      <c r="AOE22" s="228"/>
      <c r="AOF22" s="228"/>
      <c r="AOG22" s="228"/>
      <c r="AOH22" s="228"/>
      <c r="AOI22" s="228"/>
      <c r="AOJ22" s="228"/>
      <c r="AOK22" s="228"/>
      <c r="AOL22" s="228"/>
      <c r="AOM22" s="228"/>
      <c r="AON22" s="228"/>
      <c r="AOO22" s="228"/>
      <c r="AOP22" s="228"/>
      <c r="AOQ22" s="228"/>
      <c r="AOR22" s="228"/>
      <c r="AOS22" s="228"/>
      <c r="AOT22" s="228"/>
      <c r="AOU22" s="228"/>
      <c r="AOV22" s="228"/>
      <c r="AOW22" s="228"/>
      <c r="AOX22" s="228"/>
      <c r="AOY22" s="228"/>
      <c r="AOZ22" s="228"/>
      <c r="APA22" s="228"/>
      <c r="APB22" s="228"/>
      <c r="APC22" s="228"/>
      <c r="APD22" s="228"/>
      <c r="APE22" s="228"/>
      <c r="APF22" s="228"/>
      <c r="APG22" s="228"/>
      <c r="APH22" s="228"/>
      <c r="API22" s="228"/>
      <c r="APJ22" s="228"/>
      <c r="APK22" s="228"/>
      <c r="APL22" s="228"/>
      <c r="APM22" s="228"/>
      <c r="APN22" s="228"/>
      <c r="APO22" s="228"/>
      <c r="APP22" s="228"/>
      <c r="APQ22" s="228"/>
      <c r="APR22" s="228"/>
      <c r="APS22" s="228"/>
      <c r="APT22" s="228"/>
      <c r="APU22" s="228"/>
      <c r="APV22" s="228"/>
      <c r="APW22" s="228"/>
      <c r="APX22" s="228"/>
      <c r="APY22" s="228"/>
      <c r="APZ22" s="228"/>
      <c r="AQA22" s="228"/>
      <c r="AQB22" s="228"/>
      <c r="AQC22" s="228"/>
      <c r="AQD22" s="228"/>
      <c r="AQE22" s="228"/>
      <c r="AQF22" s="228"/>
      <c r="AQG22" s="228"/>
      <c r="AQH22" s="228"/>
      <c r="AQI22" s="228"/>
      <c r="AQJ22" s="228"/>
      <c r="AQK22" s="228"/>
      <c r="AQL22" s="228"/>
      <c r="AQM22" s="228"/>
      <c r="AQN22" s="228"/>
      <c r="AQO22" s="228"/>
      <c r="AQP22" s="228"/>
      <c r="AQQ22" s="228"/>
      <c r="AQR22" s="228"/>
      <c r="AQS22" s="228"/>
      <c r="AQT22" s="228"/>
      <c r="AQU22" s="228"/>
      <c r="AQV22" s="228"/>
      <c r="AQW22" s="228"/>
      <c r="AQX22" s="228"/>
      <c r="AQY22" s="228"/>
      <c r="AQZ22" s="228"/>
      <c r="ARA22" s="228"/>
      <c r="ARB22" s="228"/>
      <c r="ARC22" s="228"/>
      <c r="ARD22" s="228"/>
      <c r="ARE22" s="228"/>
      <c r="ARF22" s="228"/>
      <c r="ARG22" s="228"/>
      <c r="ARH22" s="228"/>
      <c r="ARI22" s="228"/>
      <c r="ARJ22" s="228"/>
      <c r="ARK22" s="228"/>
      <c r="ARL22" s="228"/>
      <c r="ARM22" s="228"/>
      <c r="ARN22" s="228"/>
      <c r="ARO22" s="228"/>
      <c r="ARP22" s="228"/>
      <c r="ARQ22" s="228"/>
      <c r="ARR22" s="228"/>
      <c r="ARS22" s="228"/>
      <c r="ART22" s="228"/>
      <c r="ARU22" s="228"/>
      <c r="ARV22" s="228"/>
      <c r="ARW22" s="228"/>
      <c r="ARX22" s="228"/>
      <c r="ARY22" s="228"/>
      <c r="ARZ22" s="228"/>
      <c r="ASA22" s="228"/>
      <c r="ASB22" s="228"/>
      <c r="ASC22" s="228"/>
      <c r="ASD22" s="228"/>
      <c r="ASE22" s="228"/>
      <c r="ASF22" s="228"/>
      <c r="ASG22" s="228"/>
      <c r="ASH22" s="228"/>
      <c r="ASI22" s="228"/>
      <c r="ASJ22" s="228"/>
      <c r="ASK22" s="228"/>
      <c r="ASL22" s="228"/>
      <c r="ASM22" s="228"/>
      <c r="ASN22" s="228"/>
      <c r="ASO22" s="228"/>
      <c r="ASP22" s="228"/>
      <c r="ASQ22" s="228"/>
      <c r="ASR22" s="228"/>
      <c r="ASS22" s="228"/>
      <c r="AST22" s="228"/>
      <c r="ASU22" s="228"/>
      <c r="ASV22" s="228"/>
      <c r="ASW22" s="228"/>
      <c r="ASX22" s="228"/>
      <c r="ASY22" s="228"/>
      <c r="ASZ22" s="228"/>
      <c r="ATA22" s="228"/>
      <c r="ATB22" s="228"/>
      <c r="ATC22" s="228"/>
      <c r="ATD22" s="228"/>
      <c r="ATE22" s="228"/>
      <c r="ATF22" s="228"/>
      <c r="ATG22" s="228"/>
      <c r="ATH22" s="228"/>
      <c r="ATI22" s="228"/>
      <c r="ATJ22" s="228"/>
      <c r="ATK22" s="228"/>
      <c r="ATL22" s="228"/>
      <c r="ATM22" s="228"/>
      <c r="ATN22" s="228"/>
      <c r="ATO22" s="228"/>
      <c r="ATP22" s="228"/>
      <c r="ATQ22" s="228"/>
      <c r="ATR22" s="228"/>
      <c r="ATS22" s="228"/>
      <c r="ATT22" s="228"/>
      <c r="ATU22" s="228"/>
      <c r="ATV22" s="228"/>
      <c r="ATW22" s="228"/>
      <c r="ATX22" s="228"/>
      <c r="ATY22" s="228"/>
      <c r="ATZ22" s="228"/>
      <c r="AUA22" s="228"/>
      <c r="AUB22" s="228"/>
      <c r="AUC22" s="228"/>
      <c r="AUD22" s="228"/>
      <c r="AUE22" s="228"/>
      <c r="AUF22" s="228"/>
      <c r="AUG22" s="228"/>
      <c r="AUH22" s="228"/>
      <c r="AUI22" s="228"/>
      <c r="AUJ22" s="228"/>
      <c r="AUK22" s="228"/>
      <c r="AUL22" s="228"/>
      <c r="AUM22" s="228"/>
      <c r="AUN22" s="228"/>
      <c r="AUO22" s="228"/>
      <c r="AUP22" s="228"/>
      <c r="AUQ22" s="228"/>
      <c r="AUR22" s="228"/>
      <c r="AUS22" s="228"/>
      <c r="AUT22" s="228"/>
      <c r="AUU22" s="228"/>
      <c r="AUV22" s="228"/>
      <c r="AUW22" s="228"/>
      <c r="AUX22" s="228"/>
      <c r="AUY22" s="228"/>
      <c r="AUZ22" s="228"/>
      <c r="AVA22" s="228"/>
      <c r="AVB22" s="228"/>
      <c r="AVC22" s="228"/>
      <c r="AVD22" s="228"/>
      <c r="AVE22" s="228"/>
      <c r="AVF22" s="228"/>
      <c r="AVG22" s="228"/>
      <c r="AVH22" s="228"/>
      <c r="AVI22" s="228"/>
      <c r="AVJ22" s="228"/>
      <c r="AVK22" s="228"/>
      <c r="AVL22" s="228"/>
      <c r="AVM22" s="228"/>
      <c r="AVN22" s="228"/>
      <c r="AVO22" s="228"/>
      <c r="AVP22" s="228"/>
      <c r="AVQ22" s="228"/>
      <c r="AVR22" s="228"/>
      <c r="AVS22" s="228"/>
      <c r="AVT22" s="228"/>
      <c r="AVU22" s="228"/>
      <c r="AVV22" s="228"/>
      <c r="AVW22" s="228"/>
      <c r="AVX22" s="228"/>
      <c r="AVY22" s="228"/>
      <c r="AVZ22" s="228"/>
      <c r="AWA22" s="228"/>
      <c r="AWB22" s="228"/>
      <c r="AWC22" s="228"/>
      <c r="AWD22" s="228"/>
      <c r="AWE22" s="228"/>
      <c r="AWF22" s="228"/>
      <c r="AWG22" s="228"/>
      <c r="AWH22" s="228"/>
      <c r="AWI22" s="228"/>
      <c r="AWJ22" s="228"/>
      <c r="AWK22" s="228"/>
      <c r="AWL22" s="228"/>
      <c r="AWM22" s="228"/>
      <c r="AWN22" s="228"/>
      <c r="AWO22" s="228"/>
      <c r="AWP22" s="228"/>
      <c r="AWQ22" s="228"/>
      <c r="AWR22" s="228"/>
      <c r="AWS22" s="228"/>
      <c r="AWT22" s="228"/>
      <c r="AWU22" s="228"/>
      <c r="AWV22" s="228"/>
      <c r="AWW22" s="228"/>
      <c r="AWX22" s="228"/>
      <c r="AWY22" s="228"/>
      <c r="AWZ22" s="228"/>
      <c r="AXA22" s="228"/>
      <c r="AXB22" s="228"/>
      <c r="AXC22" s="228"/>
      <c r="AXD22" s="228"/>
      <c r="AXE22" s="228"/>
      <c r="AXF22" s="228"/>
      <c r="AXG22" s="228"/>
      <c r="AXH22" s="228"/>
      <c r="AXI22" s="228"/>
      <c r="AXJ22" s="228"/>
      <c r="AXK22" s="228"/>
      <c r="AXL22" s="228"/>
      <c r="AXM22" s="228"/>
      <c r="AXN22" s="228"/>
      <c r="AXO22" s="228"/>
      <c r="AXP22" s="228"/>
      <c r="AXQ22" s="228"/>
      <c r="AXR22" s="228"/>
      <c r="AXS22" s="228"/>
      <c r="AXT22" s="228"/>
      <c r="AXU22" s="228"/>
      <c r="AXV22" s="228"/>
      <c r="AXW22" s="228"/>
      <c r="AXX22" s="228"/>
      <c r="AXY22" s="228"/>
      <c r="AXZ22" s="228"/>
      <c r="AYA22" s="228"/>
      <c r="AYB22" s="228"/>
      <c r="AYC22" s="228"/>
      <c r="AYD22" s="228"/>
      <c r="AYE22" s="228"/>
      <c r="AYF22" s="228"/>
      <c r="AYG22" s="228"/>
      <c r="AYH22" s="228"/>
      <c r="AYI22" s="228"/>
      <c r="AYJ22" s="228"/>
      <c r="AYK22" s="228"/>
      <c r="AYL22" s="228"/>
      <c r="AYM22" s="228"/>
      <c r="AYN22" s="228"/>
      <c r="AYO22" s="228"/>
      <c r="AYP22" s="228"/>
      <c r="AYQ22" s="228"/>
      <c r="AYR22" s="228"/>
      <c r="AYS22" s="228"/>
      <c r="AYT22" s="228"/>
      <c r="AYU22" s="228"/>
      <c r="AYV22" s="228"/>
      <c r="AYW22" s="228"/>
      <c r="AYX22" s="228"/>
      <c r="AYY22" s="228"/>
      <c r="AYZ22" s="228"/>
      <c r="AZA22" s="228"/>
      <c r="AZB22" s="228"/>
      <c r="AZC22" s="228"/>
      <c r="AZD22" s="228"/>
      <c r="AZE22" s="228"/>
      <c r="AZF22" s="228"/>
      <c r="AZG22" s="228"/>
      <c r="AZH22" s="228"/>
      <c r="AZI22" s="228"/>
      <c r="AZJ22" s="228"/>
      <c r="AZK22" s="228"/>
      <c r="AZL22" s="228"/>
      <c r="AZM22" s="228"/>
      <c r="AZN22" s="228"/>
      <c r="AZO22" s="228"/>
      <c r="AZP22" s="228"/>
      <c r="AZQ22" s="228"/>
      <c r="AZR22" s="228"/>
      <c r="AZS22" s="228"/>
      <c r="AZT22" s="228"/>
      <c r="AZU22" s="228"/>
      <c r="AZV22" s="228"/>
      <c r="AZW22" s="228"/>
      <c r="AZX22" s="228"/>
      <c r="AZY22" s="228"/>
      <c r="AZZ22" s="228"/>
      <c r="BAA22" s="228"/>
      <c r="BAB22" s="228"/>
      <c r="BAC22" s="228"/>
      <c r="BAD22" s="228"/>
      <c r="BAE22" s="228"/>
      <c r="BAF22" s="228"/>
      <c r="BAG22" s="228"/>
      <c r="BAH22" s="228"/>
      <c r="BAI22" s="228"/>
      <c r="BAJ22" s="228"/>
      <c r="BAK22" s="228"/>
      <c r="BAL22" s="228"/>
      <c r="BAM22" s="228"/>
      <c r="BAN22" s="228"/>
      <c r="BAO22" s="228"/>
      <c r="BAP22" s="228"/>
      <c r="BAQ22" s="228"/>
      <c r="BAR22" s="228"/>
      <c r="BAS22" s="228"/>
      <c r="BAT22" s="228"/>
      <c r="BAU22" s="228"/>
      <c r="BAV22" s="228"/>
      <c r="BAW22" s="228"/>
      <c r="BAX22" s="228"/>
      <c r="BAY22" s="228"/>
      <c r="BAZ22" s="228"/>
      <c r="BBA22" s="228"/>
      <c r="BBB22" s="228"/>
      <c r="BBC22" s="228"/>
      <c r="BBD22" s="228"/>
      <c r="BBE22" s="228"/>
      <c r="BBF22" s="228"/>
      <c r="BBG22" s="228"/>
      <c r="BBH22" s="228"/>
      <c r="BBI22" s="228"/>
      <c r="BBJ22" s="228"/>
      <c r="BBK22" s="228"/>
      <c r="BBL22" s="228"/>
      <c r="BBM22" s="228"/>
      <c r="BBN22" s="228"/>
      <c r="BBO22" s="228"/>
      <c r="BBP22" s="228"/>
      <c r="BBQ22" s="228"/>
      <c r="BBR22" s="228"/>
      <c r="BBS22" s="228"/>
      <c r="BBT22" s="228"/>
      <c r="BBU22" s="228"/>
      <c r="BBV22" s="228"/>
      <c r="BBW22" s="228"/>
      <c r="BBX22" s="228"/>
      <c r="BBY22" s="228"/>
      <c r="BBZ22" s="228"/>
      <c r="BCA22" s="228"/>
      <c r="BCB22" s="228"/>
      <c r="BCC22" s="228"/>
      <c r="BCD22" s="228"/>
      <c r="BCE22" s="228"/>
      <c r="BCF22" s="228"/>
      <c r="BCG22" s="228"/>
      <c r="BCH22" s="228"/>
      <c r="BCI22" s="228"/>
      <c r="BCJ22" s="228"/>
      <c r="BCK22" s="228"/>
      <c r="BCL22" s="228"/>
      <c r="BCM22" s="228"/>
      <c r="BCN22" s="228"/>
      <c r="BCO22" s="228"/>
      <c r="BCP22" s="228"/>
      <c r="BCQ22" s="228"/>
      <c r="BCR22" s="228"/>
      <c r="BCS22" s="228"/>
      <c r="BCT22" s="228"/>
      <c r="BCU22" s="228"/>
      <c r="BCV22" s="228"/>
      <c r="BCW22" s="228"/>
      <c r="BCX22" s="228"/>
      <c r="BCY22" s="228"/>
      <c r="BCZ22" s="228"/>
      <c r="BDA22" s="228"/>
      <c r="BDB22" s="228"/>
      <c r="BDC22" s="228"/>
      <c r="BDD22" s="228"/>
      <c r="BDE22" s="228"/>
      <c r="BDF22" s="228"/>
      <c r="BDG22" s="228"/>
      <c r="BDH22" s="228"/>
      <c r="BDI22" s="228"/>
      <c r="BDJ22" s="228"/>
      <c r="BDK22" s="228"/>
      <c r="BDL22" s="228"/>
      <c r="BDM22" s="228"/>
      <c r="BDN22" s="228"/>
      <c r="BDO22" s="228"/>
      <c r="BDP22" s="228"/>
      <c r="BDQ22" s="228"/>
      <c r="BDR22" s="228"/>
      <c r="BDS22" s="228"/>
      <c r="BDT22" s="228"/>
      <c r="BDU22" s="228"/>
      <c r="BDV22" s="228"/>
      <c r="BDW22" s="228"/>
      <c r="BDX22" s="228"/>
      <c r="BDY22" s="228"/>
      <c r="BDZ22" s="228"/>
      <c r="BEA22" s="228"/>
      <c r="BEB22" s="228"/>
      <c r="BEC22" s="228"/>
      <c r="BED22" s="228"/>
      <c r="BEE22" s="228"/>
      <c r="BEF22" s="228"/>
      <c r="BEG22" s="228"/>
      <c r="BEH22" s="228"/>
      <c r="BEI22" s="228"/>
      <c r="BEJ22" s="228"/>
      <c r="BEK22" s="228"/>
      <c r="BEL22" s="228"/>
      <c r="BEM22" s="228"/>
      <c r="BEN22" s="228"/>
      <c r="BEO22" s="228"/>
      <c r="BEP22" s="228"/>
      <c r="BEQ22" s="228"/>
      <c r="BER22" s="228"/>
      <c r="BES22" s="228"/>
      <c r="BET22" s="228"/>
      <c r="BEU22" s="228"/>
      <c r="BEV22" s="228"/>
      <c r="BEW22" s="228"/>
      <c r="BEX22" s="228"/>
      <c r="BEY22" s="228"/>
      <c r="BEZ22" s="228"/>
      <c r="BFA22" s="228"/>
      <c r="BFB22" s="228"/>
      <c r="BFC22" s="228"/>
      <c r="BFD22" s="228"/>
      <c r="BFE22" s="228"/>
      <c r="BFF22" s="228"/>
      <c r="BFG22" s="228"/>
      <c r="BFH22" s="228"/>
      <c r="BFI22" s="228"/>
      <c r="BFJ22" s="228"/>
      <c r="BFK22" s="228"/>
      <c r="BFL22" s="228"/>
      <c r="BFM22" s="228"/>
      <c r="BFN22" s="228"/>
      <c r="BFO22" s="228"/>
      <c r="BFP22" s="228"/>
      <c r="BFQ22" s="228"/>
      <c r="BFR22" s="228"/>
      <c r="BFS22" s="228"/>
      <c r="BFT22" s="228"/>
      <c r="BFU22" s="228"/>
      <c r="BFV22" s="228"/>
      <c r="BFW22" s="228"/>
      <c r="BFX22" s="228"/>
      <c r="BFY22" s="228"/>
      <c r="BFZ22" s="228"/>
      <c r="BGA22" s="228"/>
      <c r="BGB22" s="228"/>
      <c r="BGC22" s="228"/>
      <c r="BGD22" s="228"/>
      <c r="BGE22" s="228"/>
      <c r="BGF22" s="228"/>
      <c r="BGG22" s="228"/>
      <c r="BGH22" s="228"/>
      <c r="BGI22" s="228"/>
      <c r="BGJ22" s="228"/>
      <c r="BGK22" s="228"/>
      <c r="BGL22" s="228"/>
      <c r="BGM22" s="228"/>
      <c r="BGN22" s="228"/>
      <c r="BGO22" s="228"/>
      <c r="BGP22" s="228"/>
      <c r="BGQ22" s="228"/>
      <c r="BGR22" s="228"/>
      <c r="BGS22" s="228"/>
      <c r="BGT22" s="228"/>
      <c r="BGU22" s="228"/>
      <c r="BGV22" s="228"/>
      <c r="BGW22" s="228"/>
      <c r="BGX22" s="228"/>
      <c r="BGY22" s="228"/>
      <c r="BGZ22" s="228"/>
      <c r="BHA22" s="228"/>
      <c r="BHB22" s="228"/>
      <c r="BHC22" s="228"/>
      <c r="BHD22" s="228"/>
      <c r="BHE22" s="228"/>
      <c r="BHF22" s="228"/>
      <c r="BHG22" s="228"/>
      <c r="BHH22" s="228"/>
      <c r="BHI22" s="228"/>
      <c r="BHJ22" s="228"/>
      <c r="BHK22" s="228"/>
      <c r="BHL22" s="228"/>
      <c r="BHM22" s="228"/>
      <c r="BHN22" s="228"/>
      <c r="BHO22" s="228"/>
      <c r="BHP22" s="228"/>
      <c r="BHQ22" s="228"/>
      <c r="BHR22" s="228"/>
      <c r="BHS22" s="228"/>
      <c r="BHT22" s="228"/>
      <c r="BHU22" s="228"/>
      <c r="BHV22" s="228"/>
      <c r="BHW22" s="228"/>
      <c r="BHX22" s="228"/>
      <c r="BHY22" s="228"/>
      <c r="BHZ22" s="228"/>
      <c r="BIA22" s="228"/>
      <c r="BIB22" s="228"/>
      <c r="BIC22" s="228"/>
      <c r="BID22" s="228"/>
      <c r="BIE22" s="228"/>
      <c r="BIF22" s="228"/>
      <c r="BIG22" s="228"/>
      <c r="BIH22" s="228"/>
      <c r="BII22" s="228"/>
      <c r="BIJ22" s="228"/>
      <c r="BIK22" s="228"/>
      <c r="BIL22" s="228"/>
      <c r="BIM22" s="228"/>
      <c r="BIN22" s="228"/>
      <c r="BIO22" s="228"/>
      <c r="BIP22" s="228"/>
      <c r="BIQ22" s="228"/>
      <c r="BIR22" s="228"/>
      <c r="BIS22" s="228"/>
      <c r="BIT22" s="228"/>
      <c r="BIU22" s="228"/>
      <c r="BIV22" s="228"/>
      <c r="BIW22" s="228"/>
      <c r="BIX22" s="228"/>
      <c r="BIY22" s="228"/>
      <c r="BIZ22" s="228"/>
      <c r="BJA22" s="228"/>
      <c r="BJB22" s="228"/>
      <c r="BJC22" s="228"/>
      <c r="BJD22" s="228"/>
      <c r="BJE22" s="228"/>
      <c r="BJF22" s="228"/>
      <c r="BJG22" s="228"/>
      <c r="BJH22" s="228"/>
      <c r="BJI22" s="228"/>
      <c r="BJJ22" s="228"/>
      <c r="BJK22" s="228"/>
      <c r="BJL22" s="228"/>
      <c r="BJM22" s="228"/>
      <c r="BJN22" s="228"/>
      <c r="BJO22" s="228"/>
      <c r="BJP22" s="228"/>
      <c r="BJQ22" s="228"/>
      <c r="BJR22" s="228"/>
      <c r="BJS22" s="228"/>
      <c r="BJT22" s="228"/>
      <c r="BJU22" s="228"/>
      <c r="BJV22" s="228"/>
      <c r="BJW22" s="228"/>
      <c r="BJX22" s="228"/>
      <c r="BJY22" s="228"/>
      <c r="BJZ22" s="228"/>
      <c r="BKA22" s="228"/>
      <c r="BKB22" s="228"/>
      <c r="BKC22" s="228"/>
      <c r="BKD22" s="228"/>
      <c r="BKE22" s="228"/>
      <c r="BKF22" s="228"/>
      <c r="BKG22" s="228"/>
      <c r="BKH22" s="228"/>
      <c r="BKI22" s="228"/>
      <c r="BKJ22" s="228"/>
      <c r="BKK22" s="228"/>
      <c r="BKL22" s="228"/>
      <c r="BKM22" s="228"/>
      <c r="BKN22" s="228"/>
      <c r="BKO22" s="228"/>
      <c r="BKP22" s="228"/>
      <c r="BKQ22" s="228"/>
      <c r="BKR22" s="228"/>
      <c r="BKS22" s="228"/>
      <c r="BKT22" s="228"/>
      <c r="BKU22" s="228"/>
      <c r="BKV22" s="228"/>
      <c r="BKW22" s="228"/>
      <c r="BKX22" s="228"/>
      <c r="BKY22" s="228"/>
      <c r="BKZ22" s="228"/>
      <c r="BLA22" s="228"/>
      <c r="BLB22" s="228"/>
      <c r="BLC22" s="228"/>
      <c r="BLD22" s="228"/>
      <c r="BLE22" s="228"/>
      <c r="BLF22" s="228"/>
      <c r="BLG22" s="228"/>
      <c r="BLH22" s="228"/>
      <c r="BLI22" s="228"/>
      <c r="BLJ22" s="228"/>
      <c r="BLK22" s="228"/>
      <c r="BLL22" s="228"/>
      <c r="BLM22" s="228"/>
      <c r="BLN22" s="228"/>
      <c r="BLO22" s="228"/>
      <c r="BLP22" s="228"/>
      <c r="BLQ22" s="228"/>
      <c r="BLR22" s="228"/>
      <c r="BLS22" s="228"/>
      <c r="BLT22" s="228"/>
      <c r="BLU22" s="228"/>
      <c r="BLV22" s="228"/>
      <c r="BLW22" s="228"/>
      <c r="BLX22" s="228"/>
      <c r="BLY22" s="228"/>
      <c r="BLZ22" s="228"/>
      <c r="BMA22" s="228"/>
      <c r="BMB22" s="228"/>
      <c r="BMC22" s="228"/>
      <c r="BMD22" s="228"/>
      <c r="BME22" s="228"/>
      <c r="BMF22" s="228"/>
      <c r="BMG22" s="228"/>
      <c r="BMH22" s="228"/>
      <c r="BMI22" s="228"/>
      <c r="BMJ22" s="228"/>
      <c r="BMK22" s="228"/>
      <c r="BML22" s="228"/>
      <c r="BMM22" s="228"/>
      <c r="BMN22" s="228"/>
      <c r="BMO22" s="228"/>
      <c r="BMP22" s="228"/>
      <c r="BMQ22" s="228"/>
      <c r="BMR22" s="228"/>
      <c r="BMS22" s="228"/>
      <c r="BMT22" s="228"/>
      <c r="BMU22" s="228"/>
      <c r="BMV22" s="228"/>
      <c r="BMW22" s="228"/>
      <c r="BMX22" s="228"/>
      <c r="BMY22" s="228"/>
      <c r="BMZ22" s="228"/>
      <c r="BNA22" s="228"/>
      <c r="BNB22" s="228"/>
      <c r="BNC22" s="228"/>
      <c r="BND22" s="228"/>
      <c r="BNE22" s="228"/>
      <c r="BNF22" s="228"/>
      <c r="BNG22" s="228"/>
      <c r="BNH22" s="228"/>
      <c r="BNI22" s="228"/>
      <c r="BNJ22" s="228"/>
      <c r="BNK22" s="228"/>
      <c r="BNL22" s="228"/>
      <c r="BNM22" s="228"/>
      <c r="BNN22" s="228"/>
      <c r="BNO22" s="228"/>
      <c r="BNP22" s="228"/>
      <c r="BNQ22" s="228"/>
      <c r="BNR22" s="228"/>
      <c r="BNS22" s="228"/>
      <c r="BNT22" s="228"/>
      <c r="BNU22" s="228"/>
      <c r="BNV22" s="228"/>
      <c r="BNW22" s="228"/>
      <c r="BNX22" s="228"/>
      <c r="BNY22" s="228"/>
      <c r="BNZ22" s="228"/>
      <c r="BOA22" s="228"/>
      <c r="BOB22" s="228"/>
      <c r="BOC22" s="228"/>
      <c r="BOD22" s="228"/>
      <c r="BOE22" s="228"/>
      <c r="BOF22" s="228"/>
      <c r="BOG22" s="228"/>
      <c r="BOH22" s="228"/>
      <c r="BOI22" s="228"/>
      <c r="BOJ22" s="228"/>
      <c r="BOK22" s="228"/>
      <c r="BOL22" s="228"/>
      <c r="BOM22" s="228"/>
      <c r="BON22" s="228"/>
      <c r="BOO22" s="228"/>
      <c r="BOP22" s="228"/>
      <c r="BOQ22" s="228"/>
      <c r="BOR22" s="228"/>
      <c r="BOS22" s="228"/>
      <c r="BOT22" s="228"/>
      <c r="BOU22" s="228"/>
      <c r="BOV22" s="228"/>
      <c r="BOW22" s="228"/>
      <c r="BOX22" s="228"/>
      <c r="BOY22" s="228"/>
      <c r="BOZ22" s="228"/>
      <c r="BPA22" s="228"/>
      <c r="BPB22" s="228"/>
      <c r="BPC22" s="228"/>
      <c r="BPD22" s="228"/>
      <c r="BPE22" s="228"/>
      <c r="BPF22" s="228"/>
      <c r="BPG22" s="228"/>
      <c r="BPH22" s="228"/>
      <c r="BPI22" s="228"/>
      <c r="BPJ22" s="228"/>
      <c r="BPK22" s="228"/>
      <c r="BPL22" s="228"/>
      <c r="BPM22" s="228"/>
      <c r="BPN22" s="228"/>
      <c r="BPO22" s="228"/>
      <c r="BPP22" s="228"/>
      <c r="BPQ22" s="228"/>
      <c r="BPR22" s="228"/>
      <c r="BPS22" s="228"/>
      <c r="BPT22" s="228"/>
      <c r="BPU22" s="228"/>
      <c r="BPV22" s="228"/>
      <c r="BPW22" s="228"/>
      <c r="BPX22" s="228"/>
      <c r="BPY22" s="228"/>
      <c r="BPZ22" s="228"/>
      <c r="BQA22" s="228"/>
      <c r="BQB22" s="228"/>
      <c r="BQC22" s="228"/>
      <c r="BQD22" s="228"/>
      <c r="BQE22" s="228"/>
      <c r="BQF22" s="228"/>
      <c r="BQG22" s="228"/>
      <c r="BQH22" s="228"/>
      <c r="BQI22" s="228"/>
      <c r="BQJ22" s="228"/>
      <c r="BQK22" s="228"/>
      <c r="BQL22" s="228"/>
      <c r="BQM22" s="228"/>
      <c r="BQN22" s="228"/>
      <c r="BQO22" s="228"/>
      <c r="BQP22" s="228"/>
      <c r="BQQ22" s="228"/>
      <c r="BQR22" s="228"/>
      <c r="BQS22" s="228"/>
      <c r="BQT22" s="228"/>
      <c r="BQU22" s="228"/>
      <c r="BQV22" s="228"/>
      <c r="BQW22" s="228"/>
      <c r="BQX22" s="228"/>
      <c r="BQY22" s="228"/>
      <c r="BQZ22" s="228"/>
      <c r="BRA22" s="228"/>
      <c r="BRB22" s="228"/>
      <c r="BRC22" s="228"/>
      <c r="BRD22" s="228"/>
      <c r="BRE22" s="228"/>
      <c r="BRF22" s="228"/>
      <c r="BRG22" s="228"/>
      <c r="BRH22" s="228"/>
      <c r="BRI22" s="228"/>
      <c r="BRJ22" s="228"/>
      <c r="BRK22" s="228"/>
      <c r="BRL22" s="228"/>
      <c r="BRM22" s="228"/>
      <c r="BRN22" s="228"/>
      <c r="BRO22" s="228"/>
      <c r="BRP22" s="228"/>
      <c r="BRQ22" s="228"/>
      <c r="BRR22" s="228"/>
      <c r="BRS22" s="228"/>
      <c r="BRT22" s="228"/>
      <c r="BRU22" s="228"/>
      <c r="BRV22" s="228"/>
      <c r="BRW22" s="228"/>
      <c r="BRX22" s="228"/>
      <c r="BRY22" s="228"/>
      <c r="BRZ22" s="228"/>
      <c r="BSA22" s="228"/>
      <c r="BSB22" s="228"/>
      <c r="BSC22" s="228"/>
      <c r="BSD22" s="228"/>
      <c r="BSE22" s="228"/>
      <c r="BSF22" s="228"/>
      <c r="BSG22" s="228"/>
      <c r="BSH22" s="228"/>
      <c r="BSI22" s="228"/>
      <c r="BSJ22" s="228"/>
      <c r="BSK22" s="228"/>
      <c r="BSL22" s="228"/>
      <c r="BSM22" s="228"/>
      <c r="BSN22" s="228"/>
      <c r="BSO22" s="228"/>
      <c r="BSP22" s="228"/>
      <c r="BSQ22" s="228"/>
      <c r="BSR22" s="228"/>
      <c r="BSS22" s="228"/>
      <c r="BST22" s="228"/>
      <c r="BSU22" s="228"/>
      <c r="BSV22" s="228"/>
      <c r="BSW22" s="228"/>
      <c r="BSX22" s="228"/>
      <c r="BSY22" s="228"/>
      <c r="BSZ22" s="228"/>
      <c r="BTA22" s="228"/>
      <c r="BTB22" s="228"/>
      <c r="BTC22" s="228"/>
      <c r="BTD22" s="228"/>
      <c r="BTE22" s="228"/>
      <c r="BTF22" s="228"/>
      <c r="BTG22" s="228"/>
      <c r="BTH22" s="228"/>
      <c r="BTI22" s="228"/>
      <c r="BTJ22" s="228"/>
      <c r="BTK22" s="228"/>
      <c r="BTL22" s="228"/>
      <c r="BTM22" s="228"/>
      <c r="BTN22" s="228"/>
      <c r="BTO22" s="228"/>
      <c r="BTP22" s="228"/>
      <c r="BTQ22" s="228"/>
      <c r="BTR22" s="228"/>
      <c r="BTS22" s="228"/>
      <c r="BTT22" s="228"/>
      <c r="BTU22" s="228"/>
      <c r="BTV22" s="228"/>
      <c r="BTW22" s="228"/>
      <c r="BTX22" s="228"/>
      <c r="BTY22" s="228"/>
      <c r="BTZ22" s="228"/>
      <c r="BUA22" s="228"/>
      <c r="BUB22" s="228"/>
      <c r="BUC22" s="228"/>
      <c r="BUD22" s="228"/>
      <c r="BUE22" s="228"/>
      <c r="BUF22" s="228"/>
      <c r="BUG22" s="228"/>
      <c r="BUH22" s="228"/>
      <c r="BUI22" s="228"/>
      <c r="BUJ22" s="228"/>
      <c r="BUK22" s="228"/>
      <c r="BUL22" s="228"/>
      <c r="BUM22" s="228"/>
      <c r="BUN22" s="228"/>
      <c r="BUO22" s="228"/>
      <c r="BUP22" s="228"/>
      <c r="BUQ22" s="228"/>
      <c r="BUR22" s="228"/>
      <c r="BUS22" s="228"/>
      <c r="BUT22" s="228"/>
      <c r="BUU22" s="228"/>
      <c r="BUV22" s="228"/>
      <c r="BUW22" s="228"/>
      <c r="BUX22" s="228"/>
      <c r="BUY22" s="228"/>
      <c r="BUZ22" s="228"/>
      <c r="BVA22" s="228"/>
      <c r="BVB22" s="228"/>
      <c r="BVC22" s="228"/>
      <c r="BVD22" s="228"/>
      <c r="BVE22" s="228"/>
      <c r="BVF22" s="228"/>
      <c r="BVG22" s="228"/>
      <c r="BVH22" s="228"/>
      <c r="BVI22" s="228"/>
      <c r="BVJ22" s="228"/>
      <c r="BVK22" s="228"/>
      <c r="BVL22" s="228"/>
      <c r="BVM22" s="228"/>
      <c r="BVN22" s="228"/>
      <c r="BVO22" s="228"/>
      <c r="BVP22" s="228"/>
      <c r="BVQ22" s="228"/>
      <c r="BVR22" s="228"/>
      <c r="BVS22" s="228"/>
      <c r="BVT22" s="228"/>
      <c r="BVU22" s="228"/>
      <c r="BVV22" s="228"/>
      <c r="BVW22" s="228"/>
      <c r="BVX22" s="228"/>
      <c r="BVY22" s="228"/>
      <c r="BVZ22" s="228"/>
      <c r="BWA22" s="228"/>
      <c r="BWB22" s="228"/>
      <c r="BWC22" s="228"/>
      <c r="BWD22" s="228"/>
      <c r="BWE22" s="228"/>
      <c r="BWF22" s="228"/>
      <c r="BWG22" s="228"/>
      <c r="BWH22" s="228"/>
      <c r="BWI22" s="228"/>
      <c r="BWJ22" s="228"/>
      <c r="BWK22" s="228"/>
      <c r="BWL22" s="228"/>
      <c r="BWM22" s="228"/>
      <c r="BWN22" s="228"/>
      <c r="BWO22" s="228"/>
      <c r="BWP22" s="228"/>
      <c r="BWQ22" s="228"/>
      <c r="BWR22" s="228"/>
      <c r="BWS22" s="228"/>
      <c r="BWT22" s="228"/>
      <c r="BWU22" s="228"/>
      <c r="BWV22" s="228"/>
      <c r="BWW22" s="228"/>
      <c r="BWX22" s="228"/>
      <c r="BWY22" s="228"/>
      <c r="BWZ22" s="228"/>
      <c r="BXA22" s="228"/>
      <c r="BXB22" s="228"/>
      <c r="BXC22" s="228"/>
      <c r="BXD22" s="228"/>
      <c r="BXE22" s="228"/>
      <c r="BXF22" s="228"/>
      <c r="BXG22" s="228"/>
      <c r="BXH22" s="228"/>
      <c r="BXI22" s="228"/>
      <c r="BXJ22" s="228"/>
      <c r="BXK22" s="228"/>
      <c r="BXL22" s="228"/>
      <c r="BXM22" s="228"/>
      <c r="BXN22" s="228"/>
      <c r="BXO22" s="228"/>
      <c r="BXP22" s="228"/>
      <c r="BXQ22" s="228"/>
      <c r="BXR22" s="228"/>
      <c r="BXS22" s="228"/>
      <c r="BXT22" s="228"/>
      <c r="BXU22" s="228"/>
      <c r="BXV22" s="228"/>
      <c r="BXW22" s="228"/>
      <c r="BXX22" s="228"/>
      <c r="BXY22" s="228"/>
      <c r="BXZ22" s="228"/>
      <c r="BYA22" s="228"/>
      <c r="BYB22" s="228"/>
      <c r="BYC22" s="228"/>
      <c r="BYD22" s="228"/>
      <c r="BYE22" s="228"/>
      <c r="BYF22" s="228"/>
      <c r="BYG22" s="228"/>
      <c r="BYH22" s="228"/>
      <c r="BYI22" s="228"/>
      <c r="BYJ22" s="228"/>
      <c r="BYK22" s="228"/>
      <c r="BYL22" s="228"/>
      <c r="BYM22" s="228"/>
      <c r="BYN22" s="228"/>
      <c r="BYO22" s="228"/>
      <c r="BYP22" s="228"/>
      <c r="BYQ22" s="228"/>
      <c r="BYR22" s="228"/>
      <c r="BYS22" s="228"/>
      <c r="BYT22" s="228"/>
      <c r="BYU22" s="228"/>
      <c r="BYV22" s="228"/>
      <c r="BYW22" s="228"/>
      <c r="BYX22" s="228"/>
      <c r="BYY22" s="228"/>
      <c r="BYZ22" s="228"/>
      <c r="BZA22" s="228"/>
      <c r="BZB22" s="228"/>
      <c r="BZC22" s="228"/>
      <c r="BZD22" s="228"/>
      <c r="BZE22" s="228"/>
      <c r="BZF22" s="228"/>
      <c r="BZG22" s="228"/>
      <c r="BZH22" s="228"/>
      <c r="BZI22" s="228"/>
      <c r="BZJ22" s="228"/>
      <c r="BZK22" s="228"/>
      <c r="BZL22" s="228"/>
      <c r="BZM22" s="228"/>
      <c r="BZN22" s="228"/>
      <c r="BZO22" s="228"/>
      <c r="BZP22" s="228"/>
      <c r="BZQ22" s="228"/>
      <c r="BZR22" s="228"/>
      <c r="BZS22" s="228"/>
      <c r="BZT22" s="228"/>
      <c r="BZU22" s="228"/>
      <c r="BZV22" s="228"/>
      <c r="BZW22" s="228"/>
      <c r="BZX22" s="228"/>
      <c r="BZY22" s="228"/>
      <c r="BZZ22" s="228"/>
      <c r="CAA22" s="228"/>
      <c r="CAB22" s="228"/>
      <c r="CAC22" s="228"/>
      <c r="CAD22" s="228"/>
      <c r="CAE22" s="228"/>
      <c r="CAF22" s="228"/>
      <c r="CAG22" s="228"/>
      <c r="CAH22" s="228"/>
      <c r="CAI22" s="228"/>
      <c r="CAJ22" s="228"/>
      <c r="CAK22" s="228"/>
      <c r="CAL22" s="228"/>
      <c r="CAM22" s="228"/>
      <c r="CAN22" s="228"/>
      <c r="CAO22" s="228"/>
      <c r="CAP22" s="228"/>
      <c r="CAQ22" s="228"/>
      <c r="CAR22" s="228"/>
      <c r="CAS22" s="228"/>
      <c r="CAT22" s="228"/>
      <c r="CAU22" s="228"/>
      <c r="CAV22" s="228"/>
      <c r="CAW22" s="228"/>
      <c r="CAX22" s="228"/>
      <c r="CAY22" s="228"/>
      <c r="CAZ22" s="228"/>
      <c r="CBA22" s="228"/>
      <c r="CBB22" s="228"/>
      <c r="CBC22" s="228"/>
      <c r="CBD22" s="228"/>
      <c r="CBE22" s="228"/>
      <c r="CBF22" s="228"/>
      <c r="CBG22" s="228"/>
      <c r="CBH22" s="228"/>
      <c r="CBI22" s="228"/>
      <c r="CBJ22" s="228"/>
      <c r="CBK22" s="228"/>
      <c r="CBL22" s="228"/>
      <c r="CBM22" s="228"/>
      <c r="CBN22" s="228"/>
      <c r="CBO22" s="228"/>
      <c r="CBP22" s="228"/>
      <c r="CBQ22" s="228"/>
      <c r="CBR22" s="228"/>
      <c r="CBS22" s="228"/>
      <c r="CBT22" s="228"/>
      <c r="CBU22" s="228"/>
      <c r="CBV22" s="228"/>
      <c r="CBW22" s="228"/>
      <c r="CBX22" s="228"/>
      <c r="CBY22" s="228"/>
      <c r="CBZ22" s="228"/>
      <c r="CCA22" s="228"/>
      <c r="CCB22" s="228"/>
      <c r="CCC22" s="228"/>
      <c r="CCD22" s="228"/>
      <c r="CCE22" s="228"/>
      <c r="CCF22" s="228"/>
    </row>
    <row r="23" spans="1:2112" s="231" customFormat="1" ht="66" customHeight="1" x14ac:dyDescent="0.2">
      <c r="A23" s="480" t="s">
        <v>1103</v>
      </c>
      <c r="B23" s="480"/>
      <c r="C23" s="480"/>
      <c r="D23" s="480"/>
      <c r="E23" s="480"/>
      <c r="F23" s="480"/>
      <c r="G23" s="480"/>
      <c r="H23" s="480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28"/>
      <c r="BU23" s="228"/>
      <c r="BV23" s="228"/>
      <c r="BW23" s="228"/>
      <c r="BX23" s="228"/>
      <c r="BY23" s="228"/>
      <c r="BZ23" s="228"/>
      <c r="CA23" s="228"/>
      <c r="CB23" s="228"/>
      <c r="CC23" s="228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  <c r="DW23" s="228"/>
      <c r="DX23" s="228"/>
      <c r="DY23" s="228"/>
      <c r="DZ23" s="228"/>
      <c r="EA23" s="228"/>
      <c r="EB23" s="228"/>
      <c r="EC23" s="228"/>
      <c r="ED23" s="228"/>
      <c r="EE23" s="228"/>
      <c r="EF23" s="228"/>
      <c r="EG23" s="228"/>
      <c r="EH23" s="228"/>
      <c r="EI23" s="228"/>
      <c r="EJ23" s="228"/>
      <c r="EK23" s="228"/>
      <c r="EL23" s="228"/>
      <c r="EM23" s="228"/>
      <c r="EN23" s="228"/>
      <c r="EO23" s="228"/>
      <c r="EP23" s="228"/>
      <c r="EQ23" s="228"/>
      <c r="ER23" s="228"/>
      <c r="ES23" s="228"/>
      <c r="ET23" s="228"/>
      <c r="EU23" s="228"/>
      <c r="EV23" s="228"/>
      <c r="EW23" s="228"/>
      <c r="EX23" s="228"/>
      <c r="EY23" s="228"/>
      <c r="EZ23" s="228"/>
      <c r="FA23" s="228"/>
      <c r="FB23" s="228"/>
      <c r="FC23" s="228"/>
      <c r="FD23" s="228"/>
      <c r="FE23" s="228"/>
      <c r="FF23" s="228"/>
      <c r="FG23" s="228"/>
      <c r="FH23" s="228"/>
      <c r="FI23" s="228"/>
      <c r="FJ23" s="228"/>
      <c r="FK23" s="228"/>
      <c r="FL23" s="228"/>
      <c r="FM23" s="228"/>
      <c r="FN23" s="228"/>
      <c r="FO23" s="228"/>
      <c r="FP23" s="228"/>
      <c r="FQ23" s="228"/>
      <c r="FR23" s="228"/>
      <c r="FS23" s="228"/>
      <c r="FT23" s="228"/>
      <c r="FU23" s="228"/>
      <c r="FV23" s="228"/>
      <c r="FW23" s="228"/>
      <c r="FX23" s="228"/>
      <c r="FY23" s="228"/>
      <c r="FZ23" s="228"/>
      <c r="GA23" s="228"/>
      <c r="GB23" s="228"/>
      <c r="GC23" s="228"/>
      <c r="GD23" s="228"/>
      <c r="GE23" s="228"/>
      <c r="GF23" s="228"/>
      <c r="GG23" s="228"/>
      <c r="GH23" s="228"/>
      <c r="GI23" s="228"/>
      <c r="GJ23" s="228"/>
      <c r="GK23" s="228"/>
      <c r="GL23" s="228"/>
      <c r="GM23" s="228"/>
      <c r="GN23" s="228"/>
      <c r="GO23" s="228"/>
      <c r="GP23" s="228"/>
      <c r="GQ23" s="228"/>
      <c r="GR23" s="228"/>
      <c r="GS23" s="228"/>
      <c r="GT23" s="228"/>
      <c r="GU23" s="228"/>
      <c r="GV23" s="228"/>
      <c r="GW23" s="228"/>
      <c r="GX23" s="228"/>
      <c r="GY23" s="228"/>
      <c r="GZ23" s="228"/>
      <c r="HA23" s="228"/>
      <c r="HB23" s="228"/>
      <c r="HC23" s="228"/>
      <c r="HD23" s="228"/>
      <c r="HE23" s="228"/>
      <c r="HF23" s="228"/>
      <c r="HG23" s="228"/>
      <c r="HH23" s="228"/>
      <c r="HI23" s="228"/>
      <c r="HJ23" s="228"/>
      <c r="HK23" s="228"/>
      <c r="HL23" s="228"/>
      <c r="HM23" s="228"/>
      <c r="HN23" s="228"/>
      <c r="HO23" s="228"/>
      <c r="HP23" s="228"/>
      <c r="HQ23" s="228"/>
      <c r="HR23" s="228"/>
      <c r="HS23" s="228"/>
      <c r="HT23" s="228"/>
      <c r="HU23" s="228"/>
      <c r="HV23" s="228"/>
      <c r="HW23" s="228"/>
      <c r="HX23" s="228"/>
      <c r="HY23" s="228"/>
      <c r="HZ23" s="228"/>
      <c r="IA23" s="228"/>
      <c r="IB23" s="228"/>
      <c r="IC23" s="228"/>
      <c r="ID23" s="228"/>
      <c r="IE23" s="228"/>
      <c r="IF23" s="228"/>
      <c r="IG23" s="228"/>
      <c r="IH23" s="228"/>
      <c r="II23" s="228"/>
      <c r="IJ23" s="228"/>
      <c r="IK23" s="228"/>
      <c r="IL23" s="228"/>
      <c r="IM23" s="228"/>
      <c r="IN23" s="228"/>
      <c r="IO23" s="228"/>
      <c r="IP23" s="228"/>
      <c r="IQ23" s="228"/>
      <c r="IR23" s="228"/>
      <c r="IS23" s="228"/>
      <c r="IT23" s="228"/>
      <c r="IU23" s="228"/>
      <c r="IV23" s="228"/>
      <c r="IW23" s="228"/>
      <c r="IX23" s="228"/>
      <c r="IY23" s="228"/>
      <c r="IZ23" s="228"/>
      <c r="JA23" s="228"/>
      <c r="JB23" s="228"/>
      <c r="JC23" s="228"/>
      <c r="JD23" s="228"/>
      <c r="JE23" s="228"/>
      <c r="JF23" s="228"/>
      <c r="JG23" s="228"/>
      <c r="JH23" s="228"/>
      <c r="JI23" s="228"/>
      <c r="JJ23" s="228"/>
      <c r="JK23" s="228"/>
      <c r="JL23" s="228"/>
      <c r="JM23" s="228"/>
      <c r="JN23" s="228"/>
      <c r="JO23" s="228"/>
      <c r="JP23" s="228"/>
      <c r="JQ23" s="228"/>
      <c r="JR23" s="228"/>
      <c r="JS23" s="228"/>
      <c r="JT23" s="228"/>
      <c r="JU23" s="228"/>
      <c r="JV23" s="228"/>
      <c r="JW23" s="228"/>
      <c r="JX23" s="228"/>
      <c r="JY23" s="228"/>
      <c r="JZ23" s="228"/>
      <c r="KA23" s="228"/>
      <c r="KB23" s="228"/>
      <c r="KC23" s="228"/>
      <c r="KD23" s="228"/>
      <c r="KE23" s="228"/>
      <c r="KF23" s="228"/>
      <c r="KG23" s="228"/>
      <c r="KH23" s="228"/>
      <c r="KI23" s="228"/>
      <c r="KJ23" s="228"/>
      <c r="KK23" s="228"/>
      <c r="KL23" s="228"/>
      <c r="KM23" s="228"/>
      <c r="KN23" s="228"/>
      <c r="KO23" s="228"/>
      <c r="KP23" s="228"/>
      <c r="KQ23" s="228"/>
      <c r="KR23" s="228"/>
      <c r="KS23" s="228"/>
      <c r="KT23" s="228"/>
      <c r="KU23" s="228"/>
      <c r="KV23" s="228"/>
      <c r="KW23" s="228"/>
      <c r="KX23" s="228"/>
      <c r="KY23" s="228"/>
      <c r="KZ23" s="228"/>
      <c r="LA23" s="228"/>
      <c r="LB23" s="228"/>
      <c r="LC23" s="228"/>
      <c r="LD23" s="228"/>
      <c r="LE23" s="228"/>
      <c r="LF23" s="228"/>
      <c r="LG23" s="228"/>
      <c r="LH23" s="228"/>
      <c r="LI23" s="228"/>
      <c r="LJ23" s="228"/>
      <c r="LK23" s="228"/>
      <c r="LL23" s="228"/>
      <c r="LM23" s="228"/>
      <c r="LN23" s="228"/>
      <c r="LO23" s="228"/>
      <c r="LP23" s="228"/>
      <c r="LQ23" s="228"/>
      <c r="LR23" s="228"/>
      <c r="LS23" s="228"/>
      <c r="LT23" s="228"/>
      <c r="LU23" s="228"/>
      <c r="LV23" s="228"/>
      <c r="LW23" s="228"/>
      <c r="LX23" s="228"/>
      <c r="LY23" s="228"/>
      <c r="LZ23" s="228"/>
      <c r="MA23" s="228"/>
      <c r="MB23" s="228"/>
      <c r="MC23" s="228"/>
      <c r="MD23" s="228"/>
      <c r="ME23" s="228"/>
      <c r="MF23" s="228"/>
      <c r="MG23" s="228"/>
      <c r="MH23" s="228"/>
      <c r="MI23" s="228"/>
      <c r="MJ23" s="228"/>
      <c r="MK23" s="228"/>
      <c r="ML23" s="228"/>
      <c r="MM23" s="228"/>
      <c r="MN23" s="228"/>
      <c r="MO23" s="228"/>
      <c r="MP23" s="228"/>
      <c r="MQ23" s="228"/>
      <c r="MR23" s="228"/>
      <c r="MS23" s="228"/>
      <c r="MT23" s="228"/>
      <c r="MU23" s="228"/>
      <c r="MV23" s="228"/>
      <c r="MW23" s="228"/>
      <c r="MX23" s="228"/>
      <c r="MY23" s="228"/>
      <c r="MZ23" s="228"/>
      <c r="NA23" s="228"/>
      <c r="NB23" s="228"/>
      <c r="NC23" s="228"/>
      <c r="ND23" s="228"/>
      <c r="NE23" s="228"/>
      <c r="NF23" s="228"/>
      <c r="NG23" s="228"/>
      <c r="NH23" s="228"/>
      <c r="NI23" s="228"/>
      <c r="NJ23" s="228"/>
      <c r="NK23" s="228"/>
      <c r="NL23" s="228"/>
      <c r="NM23" s="228"/>
      <c r="NN23" s="228"/>
      <c r="NO23" s="228"/>
      <c r="NP23" s="228"/>
      <c r="NQ23" s="228"/>
      <c r="NR23" s="228"/>
      <c r="NS23" s="228"/>
      <c r="NT23" s="228"/>
      <c r="NU23" s="228"/>
      <c r="NV23" s="228"/>
      <c r="NW23" s="228"/>
      <c r="NX23" s="228"/>
      <c r="NY23" s="228"/>
      <c r="NZ23" s="228"/>
      <c r="OA23" s="228"/>
      <c r="OB23" s="228"/>
      <c r="OC23" s="228"/>
      <c r="OD23" s="228"/>
      <c r="OE23" s="228"/>
      <c r="OF23" s="228"/>
      <c r="OG23" s="228"/>
      <c r="OH23" s="228"/>
      <c r="OI23" s="228"/>
      <c r="OJ23" s="228"/>
      <c r="OK23" s="228"/>
      <c r="OL23" s="228"/>
      <c r="OM23" s="228"/>
      <c r="ON23" s="228"/>
      <c r="OO23" s="228"/>
      <c r="OP23" s="228"/>
      <c r="OQ23" s="228"/>
      <c r="OR23" s="228"/>
      <c r="OS23" s="228"/>
      <c r="OT23" s="228"/>
      <c r="OU23" s="228"/>
      <c r="OV23" s="228"/>
      <c r="OW23" s="228"/>
      <c r="OX23" s="228"/>
      <c r="OY23" s="228"/>
      <c r="OZ23" s="228"/>
      <c r="PA23" s="228"/>
      <c r="PB23" s="228"/>
      <c r="PC23" s="228"/>
      <c r="PD23" s="228"/>
      <c r="PE23" s="228"/>
      <c r="PF23" s="228"/>
      <c r="PG23" s="228"/>
      <c r="PH23" s="228"/>
      <c r="PI23" s="228"/>
      <c r="PJ23" s="228"/>
      <c r="PK23" s="228"/>
      <c r="PL23" s="228"/>
      <c r="PM23" s="228"/>
      <c r="PN23" s="228"/>
      <c r="PO23" s="228"/>
      <c r="PP23" s="228"/>
      <c r="PQ23" s="228"/>
      <c r="PR23" s="228"/>
      <c r="PS23" s="228"/>
      <c r="PT23" s="228"/>
      <c r="PU23" s="228"/>
      <c r="PV23" s="228"/>
      <c r="PW23" s="228"/>
      <c r="PX23" s="228"/>
      <c r="PY23" s="228"/>
      <c r="PZ23" s="228"/>
      <c r="QA23" s="228"/>
      <c r="QB23" s="228"/>
      <c r="QC23" s="228"/>
      <c r="QD23" s="228"/>
      <c r="QE23" s="228"/>
      <c r="QF23" s="228"/>
      <c r="QG23" s="228"/>
      <c r="QH23" s="228"/>
      <c r="QI23" s="228"/>
      <c r="QJ23" s="228"/>
      <c r="QK23" s="228"/>
      <c r="QL23" s="228"/>
      <c r="QM23" s="228"/>
      <c r="QN23" s="228"/>
      <c r="QO23" s="228"/>
      <c r="QP23" s="228"/>
      <c r="QQ23" s="228"/>
      <c r="QR23" s="228"/>
      <c r="QS23" s="228"/>
      <c r="QT23" s="228"/>
      <c r="QU23" s="228"/>
      <c r="QV23" s="228"/>
      <c r="QW23" s="228"/>
      <c r="QX23" s="228"/>
      <c r="QY23" s="228"/>
      <c r="QZ23" s="228"/>
      <c r="RA23" s="228"/>
      <c r="RB23" s="228"/>
      <c r="RC23" s="228"/>
      <c r="RD23" s="228"/>
      <c r="RE23" s="228"/>
      <c r="RF23" s="228"/>
      <c r="RG23" s="228"/>
      <c r="RH23" s="228"/>
      <c r="RI23" s="228"/>
      <c r="RJ23" s="228"/>
      <c r="RK23" s="228"/>
      <c r="RL23" s="228"/>
      <c r="RM23" s="228"/>
      <c r="RN23" s="228"/>
      <c r="RO23" s="228"/>
      <c r="RP23" s="228"/>
      <c r="RQ23" s="228"/>
      <c r="RR23" s="228"/>
      <c r="RS23" s="228"/>
      <c r="RT23" s="228"/>
      <c r="RU23" s="228"/>
      <c r="RV23" s="228"/>
      <c r="RW23" s="228"/>
      <c r="RX23" s="228"/>
      <c r="RY23" s="228"/>
      <c r="RZ23" s="228"/>
      <c r="SA23" s="228"/>
      <c r="SB23" s="228"/>
      <c r="SC23" s="228"/>
      <c r="SD23" s="228"/>
      <c r="SE23" s="228"/>
      <c r="SF23" s="228"/>
      <c r="SG23" s="228"/>
      <c r="SH23" s="228"/>
      <c r="SI23" s="228"/>
      <c r="SJ23" s="228"/>
      <c r="SK23" s="228"/>
      <c r="SL23" s="228"/>
      <c r="SM23" s="228"/>
      <c r="SN23" s="228"/>
      <c r="SO23" s="228"/>
      <c r="SP23" s="228"/>
      <c r="SQ23" s="228"/>
      <c r="SR23" s="228"/>
      <c r="SS23" s="228"/>
      <c r="ST23" s="228"/>
      <c r="SU23" s="228"/>
      <c r="SV23" s="228"/>
      <c r="SW23" s="228"/>
      <c r="SX23" s="228"/>
      <c r="SY23" s="228"/>
      <c r="SZ23" s="228"/>
      <c r="TA23" s="228"/>
      <c r="TB23" s="228"/>
      <c r="TC23" s="228"/>
      <c r="TD23" s="228"/>
      <c r="TE23" s="228"/>
      <c r="TF23" s="228"/>
      <c r="TG23" s="228"/>
      <c r="TH23" s="228"/>
      <c r="TI23" s="228"/>
      <c r="TJ23" s="228"/>
      <c r="TK23" s="228"/>
      <c r="TL23" s="228"/>
      <c r="TM23" s="228"/>
      <c r="TN23" s="228"/>
      <c r="TO23" s="228"/>
      <c r="TP23" s="228"/>
      <c r="TQ23" s="228"/>
      <c r="TR23" s="228"/>
      <c r="TS23" s="228"/>
      <c r="TT23" s="228"/>
      <c r="TU23" s="228"/>
      <c r="TV23" s="228"/>
      <c r="TW23" s="228"/>
      <c r="TX23" s="228"/>
      <c r="TY23" s="228"/>
      <c r="TZ23" s="228"/>
      <c r="UA23" s="228"/>
      <c r="UB23" s="228"/>
      <c r="UC23" s="228"/>
      <c r="UD23" s="228"/>
      <c r="UE23" s="228"/>
      <c r="UF23" s="228"/>
      <c r="UG23" s="228"/>
      <c r="UH23" s="228"/>
      <c r="UI23" s="228"/>
      <c r="UJ23" s="228"/>
      <c r="UK23" s="228"/>
      <c r="UL23" s="228"/>
      <c r="UM23" s="228"/>
      <c r="UN23" s="228"/>
      <c r="UO23" s="228"/>
      <c r="UP23" s="228"/>
      <c r="UQ23" s="228"/>
      <c r="UR23" s="228"/>
      <c r="US23" s="228"/>
      <c r="UT23" s="228"/>
      <c r="UU23" s="228"/>
      <c r="UV23" s="228"/>
      <c r="UW23" s="228"/>
      <c r="UX23" s="228"/>
      <c r="UY23" s="228"/>
      <c r="UZ23" s="228"/>
      <c r="VA23" s="228"/>
      <c r="VB23" s="228"/>
      <c r="VC23" s="228"/>
      <c r="VD23" s="228"/>
      <c r="VE23" s="228"/>
      <c r="VF23" s="228"/>
      <c r="VG23" s="228"/>
      <c r="VH23" s="228"/>
      <c r="VI23" s="228"/>
      <c r="VJ23" s="228"/>
      <c r="VK23" s="228"/>
      <c r="VL23" s="228"/>
      <c r="VM23" s="228"/>
      <c r="VN23" s="228"/>
      <c r="VO23" s="228"/>
      <c r="VP23" s="228"/>
      <c r="VQ23" s="228"/>
      <c r="VR23" s="228"/>
      <c r="VS23" s="228"/>
      <c r="VT23" s="228"/>
      <c r="VU23" s="228"/>
      <c r="VV23" s="228"/>
      <c r="VW23" s="228"/>
      <c r="VX23" s="228"/>
      <c r="VY23" s="228"/>
      <c r="VZ23" s="228"/>
      <c r="WA23" s="228"/>
      <c r="WB23" s="228"/>
      <c r="WC23" s="228"/>
      <c r="WD23" s="228"/>
      <c r="WE23" s="228"/>
      <c r="WF23" s="228"/>
      <c r="WG23" s="228"/>
      <c r="WH23" s="228"/>
      <c r="WI23" s="228"/>
      <c r="WJ23" s="228"/>
      <c r="WK23" s="228"/>
      <c r="WL23" s="228"/>
      <c r="WM23" s="228"/>
      <c r="WN23" s="228"/>
      <c r="WO23" s="228"/>
      <c r="WP23" s="228"/>
      <c r="WQ23" s="228"/>
      <c r="WR23" s="228"/>
      <c r="WS23" s="228"/>
      <c r="WT23" s="228"/>
      <c r="WU23" s="228"/>
      <c r="WV23" s="228"/>
      <c r="WW23" s="228"/>
      <c r="WX23" s="228"/>
      <c r="WY23" s="228"/>
      <c r="WZ23" s="228"/>
      <c r="XA23" s="228"/>
      <c r="XB23" s="228"/>
      <c r="XC23" s="228"/>
      <c r="XD23" s="228"/>
      <c r="XE23" s="228"/>
      <c r="XF23" s="228"/>
      <c r="XG23" s="228"/>
      <c r="XH23" s="228"/>
      <c r="XI23" s="228"/>
      <c r="XJ23" s="228"/>
      <c r="XK23" s="228"/>
      <c r="XL23" s="228"/>
      <c r="XM23" s="228"/>
      <c r="XN23" s="228"/>
      <c r="XO23" s="228"/>
      <c r="XP23" s="228"/>
      <c r="XQ23" s="228"/>
      <c r="XR23" s="228"/>
      <c r="XS23" s="228"/>
      <c r="XT23" s="228"/>
      <c r="XU23" s="228"/>
      <c r="XV23" s="228"/>
      <c r="XW23" s="228"/>
      <c r="XX23" s="228"/>
      <c r="XY23" s="228"/>
      <c r="XZ23" s="228"/>
      <c r="YA23" s="228"/>
      <c r="YB23" s="228"/>
      <c r="YC23" s="228"/>
      <c r="YD23" s="228"/>
      <c r="YE23" s="228"/>
      <c r="YF23" s="228"/>
      <c r="YG23" s="228"/>
      <c r="YH23" s="228"/>
      <c r="YI23" s="228"/>
      <c r="YJ23" s="228"/>
      <c r="YK23" s="228"/>
      <c r="YL23" s="228"/>
      <c r="YM23" s="228"/>
      <c r="YN23" s="228"/>
      <c r="YO23" s="228"/>
      <c r="YP23" s="228"/>
      <c r="YQ23" s="228"/>
      <c r="YR23" s="228"/>
      <c r="YS23" s="228"/>
      <c r="YT23" s="228"/>
      <c r="YU23" s="228"/>
      <c r="YV23" s="228"/>
      <c r="YW23" s="228"/>
      <c r="YX23" s="228"/>
      <c r="YY23" s="228"/>
      <c r="YZ23" s="228"/>
      <c r="ZA23" s="228"/>
      <c r="ZB23" s="228"/>
      <c r="ZC23" s="228"/>
      <c r="ZD23" s="228"/>
      <c r="ZE23" s="228"/>
      <c r="ZF23" s="228"/>
      <c r="ZG23" s="228"/>
      <c r="ZH23" s="228"/>
      <c r="ZI23" s="228"/>
      <c r="ZJ23" s="228"/>
      <c r="ZK23" s="228"/>
      <c r="ZL23" s="228"/>
      <c r="ZM23" s="228"/>
      <c r="ZN23" s="228"/>
      <c r="ZO23" s="228"/>
      <c r="ZP23" s="228"/>
      <c r="ZQ23" s="228"/>
      <c r="ZR23" s="228"/>
      <c r="ZS23" s="228"/>
      <c r="ZT23" s="228"/>
      <c r="ZU23" s="228"/>
      <c r="ZV23" s="228"/>
      <c r="ZW23" s="228"/>
      <c r="ZX23" s="228"/>
      <c r="ZY23" s="228"/>
      <c r="ZZ23" s="228"/>
      <c r="AAA23" s="228"/>
      <c r="AAB23" s="228"/>
      <c r="AAC23" s="228"/>
      <c r="AAD23" s="228"/>
      <c r="AAE23" s="228"/>
      <c r="AAF23" s="228"/>
      <c r="AAG23" s="228"/>
      <c r="AAH23" s="228"/>
      <c r="AAI23" s="228"/>
      <c r="AAJ23" s="228"/>
      <c r="AAK23" s="228"/>
      <c r="AAL23" s="228"/>
      <c r="AAM23" s="228"/>
      <c r="AAN23" s="228"/>
      <c r="AAO23" s="228"/>
      <c r="AAP23" s="228"/>
      <c r="AAQ23" s="228"/>
      <c r="AAR23" s="228"/>
      <c r="AAS23" s="228"/>
      <c r="AAT23" s="228"/>
      <c r="AAU23" s="228"/>
      <c r="AAV23" s="228"/>
      <c r="AAW23" s="228"/>
      <c r="AAX23" s="228"/>
      <c r="AAY23" s="228"/>
      <c r="AAZ23" s="228"/>
      <c r="ABA23" s="228"/>
      <c r="ABB23" s="228"/>
      <c r="ABC23" s="228"/>
      <c r="ABD23" s="228"/>
      <c r="ABE23" s="228"/>
      <c r="ABF23" s="228"/>
      <c r="ABG23" s="228"/>
      <c r="ABH23" s="228"/>
      <c r="ABI23" s="228"/>
      <c r="ABJ23" s="228"/>
      <c r="ABK23" s="228"/>
      <c r="ABL23" s="228"/>
      <c r="ABM23" s="228"/>
      <c r="ABN23" s="228"/>
      <c r="ABO23" s="228"/>
      <c r="ABP23" s="228"/>
      <c r="ABQ23" s="228"/>
      <c r="ABR23" s="228"/>
      <c r="ABS23" s="228"/>
      <c r="ABT23" s="228"/>
      <c r="ABU23" s="228"/>
      <c r="ABV23" s="228"/>
      <c r="ABW23" s="228"/>
      <c r="ABX23" s="228"/>
      <c r="ABY23" s="228"/>
      <c r="ABZ23" s="228"/>
      <c r="ACA23" s="228"/>
      <c r="ACB23" s="228"/>
      <c r="ACC23" s="228"/>
      <c r="ACD23" s="228"/>
      <c r="ACE23" s="228"/>
      <c r="ACF23" s="228"/>
      <c r="ACG23" s="228"/>
      <c r="ACH23" s="228"/>
      <c r="ACI23" s="228"/>
      <c r="ACJ23" s="228"/>
      <c r="ACK23" s="228"/>
      <c r="ACL23" s="228"/>
      <c r="ACM23" s="228"/>
      <c r="ACN23" s="228"/>
      <c r="ACO23" s="228"/>
      <c r="ACP23" s="228"/>
      <c r="ACQ23" s="228"/>
      <c r="ACR23" s="228"/>
      <c r="ACS23" s="228"/>
      <c r="ACT23" s="228"/>
      <c r="ACU23" s="228"/>
      <c r="ACV23" s="228"/>
      <c r="ACW23" s="228"/>
      <c r="ACX23" s="228"/>
      <c r="ACY23" s="228"/>
      <c r="ACZ23" s="228"/>
      <c r="ADA23" s="228"/>
      <c r="ADB23" s="228"/>
      <c r="ADC23" s="228"/>
      <c r="ADD23" s="228"/>
      <c r="ADE23" s="228"/>
      <c r="ADF23" s="228"/>
      <c r="ADG23" s="228"/>
      <c r="ADH23" s="228"/>
      <c r="ADI23" s="228"/>
      <c r="ADJ23" s="228"/>
      <c r="ADK23" s="228"/>
      <c r="ADL23" s="228"/>
      <c r="ADM23" s="228"/>
      <c r="ADN23" s="228"/>
      <c r="ADO23" s="228"/>
      <c r="ADP23" s="228"/>
      <c r="ADQ23" s="228"/>
      <c r="ADR23" s="228"/>
      <c r="ADS23" s="228"/>
      <c r="ADT23" s="228"/>
      <c r="ADU23" s="228"/>
      <c r="ADV23" s="228"/>
      <c r="ADW23" s="228"/>
      <c r="ADX23" s="228"/>
      <c r="ADY23" s="228"/>
      <c r="ADZ23" s="228"/>
      <c r="AEA23" s="228"/>
      <c r="AEB23" s="228"/>
      <c r="AEC23" s="228"/>
      <c r="AED23" s="228"/>
      <c r="AEE23" s="228"/>
      <c r="AEF23" s="228"/>
      <c r="AEG23" s="228"/>
      <c r="AEH23" s="228"/>
      <c r="AEI23" s="228"/>
      <c r="AEJ23" s="228"/>
      <c r="AEK23" s="228"/>
      <c r="AEL23" s="228"/>
      <c r="AEM23" s="228"/>
      <c r="AEN23" s="228"/>
      <c r="AEO23" s="228"/>
      <c r="AEP23" s="228"/>
      <c r="AEQ23" s="228"/>
      <c r="AER23" s="228"/>
      <c r="AES23" s="228"/>
      <c r="AET23" s="228"/>
      <c r="AEU23" s="228"/>
      <c r="AEV23" s="228"/>
      <c r="AEW23" s="228"/>
      <c r="AEX23" s="228"/>
      <c r="AEY23" s="228"/>
      <c r="AEZ23" s="228"/>
      <c r="AFA23" s="228"/>
      <c r="AFB23" s="228"/>
      <c r="AFC23" s="228"/>
      <c r="AFD23" s="228"/>
      <c r="AFE23" s="228"/>
      <c r="AFF23" s="228"/>
      <c r="AFG23" s="228"/>
      <c r="AFH23" s="228"/>
      <c r="AFI23" s="228"/>
      <c r="AFJ23" s="228"/>
      <c r="AFK23" s="228"/>
      <c r="AFL23" s="228"/>
      <c r="AFM23" s="228"/>
      <c r="AFN23" s="228"/>
      <c r="AFO23" s="228"/>
      <c r="AFP23" s="228"/>
      <c r="AFQ23" s="228"/>
      <c r="AFR23" s="228"/>
      <c r="AFS23" s="228"/>
      <c r="AFT23" s="228"/>
      <c r="AFU23" s="228"/>
      <c r="AFV23" s="228"/>
      <c r="AFW23" s="228"/>
      <c r="AFX23" s="228"/>
      <c r="AFY23" s="228"/>
      <c r="AFZ23" s="228"/>
      <c r="AGA23" s="228"/>
      <c r="AGB23" s="228"/>
      <c r="AGC23" s="228"/>
      <c r="AGD23" s="228"/>
      <c r="AGE23" s="228"/>
      <c r="AGF23" s="228"/>
      <c r="AGG23" s="228"/>
      <c r="AGH23" s="228"/>
      <c r="AGI23" s="228"/>
      <c r="AGJ23" s="228"/>
      <c r="AGK23" s="228"/>
      <c r="AGL23" s="228"/>
      <c r="AGM23" s="228"/>
      <c r="AGN23" s="228"/>
      <c r="AGO23" s="228"/>
      <c r="AGP23" s="228"/>
      <c r="AGQ23" s="228"/>
      <c r="AGR23" s="228"/>
      <c r="AGS23" s="228"/>
      <c r="AGT23" s="228"/>
      <c r="AGU23" s="228"/>
      <c r="AGV23" s="228"/>
      <c r="AGW23" s="228"/>
      <c r="AGX23" s="228"/>
      <c r="AGY23" s="228"/>
      <c r="AGZ23" s="228"/>
      <c r="AHA23" s="228"/>
      <c r="AHB23" s="228"/>
      <c r="AHC23" s="228"/>
      <c r="AHD23" s="228"/>
      <c r="AHE23" s="228"/>
      <c r="AHF23" s="228"/>
      <c r="AHG23" s="228"/>
      <c r="AHH23" s="228"/>
      <c r="AHI23" s="228"/>
      <c r="AHJ23" s="228"/>
      <c r="AHK23" s="228"/>
      <c r="AHL23" s="228"/>
      <c r="AHM23" s="228"/>
      <c r="AHN23" s="228"/>
      <c r="AHO23" s="228"/>
      <c r="AHP23" s="228"/>
      <c r="AHQ23" s="228"/>
      <c r="AHR23" s="228"/>
      <c r="AHS23" s="228"/>
      <c r="AHT23" s="228"/>
      <c r="AHU23" s="228"/>
      <c r="AHV23" s="228"/>
      <c r="AHW23" s="228"/>
      <c r="AHX23" s="228"/>
      <c r="AHY23" s="228"/>
      <c r="AHZ23" s="228"/>
      <c r="AIA23" s="228"/>
      <c r="AIB23" s="228"/>
      <c r="AIC23" s="228"/>
      <c r="AID23" s="228"/>
      <c r="AIE23" s="228"/>
      <c r="AIF23" s="228"/>
      <c r="AIG23" s="228"/>
      <c r="AIH23" s="228"/>
      <c r="AII23" s="228"/>
      <c r="AIJ23" s="228"/>
      <c r="AIK23" s="228"/>
      <c r="AIL23" s="228"/>
      <c r="AIM23" s="228"/>
      <c r="AIN23" s="228"/>
      <c r="AIO23" s="228"/>
      <c r="AIP23" s="228"/>
      <c r="AIQ23" s="228"/>
      <c r="AIR23" s="228"/>
      <c r="AIS23" s="228"/>
      <c r="AIT23" s="228"/>
      <c r="AIU23" s="228"/>
      <c r="AIV23" s="228"/>
      <c r="AIW23" s="228"/>
      <c r="AIX23" s="228"/>
      <c r="AIY23" s="228"/>
      <c r="AIZ23" s="228"/>
      <c r="AJA23" s="228"/>
      <c r="AJB23" s="228"/>
      <c r="AJC23" s="228"/>
      <c r="AJD23" s="228"/>
      <c r="AJE23" s="228"/>
      <c r="AJF23" s="228"/>
      <c r="AJG23" s="228"/>
      <c r="AJH23" s="228"/>
      <c r="AJI23" s="228"/>
      <c r="AJJ23" s="228"/>
      <c r="AJK23" s="228"/>
      <c r="AJL23" s="228"/>
      <c r="AJM23" s="228"/>
      <c r="AJN23" s="228"/>
      <c r="AJO23" s="228"/>
      <c r="AJP23" s="228"/>
      <c r="AJQ23" s="228"/>
      <c r="AJR23" s="228"/>
      <c r="AJS23" s="228"/>
      <c r="AJT23" s="228"/>
      <c r="AJU23" s="228"/>
      <c r="AJV23" s="228"/>
      <c r="AJW23" s="228"/>
      <c r="AJX23" s="228"/>
      <c r="AJY23" s="228"/>
      <c r="AJZ23" s="228"/>
      <c r="AKA23" s="228"/>
      <c r="AKB23" s="228"/>
      <c r="AKC23" s="228"/>
      <c r="AKD23" s="228"/>
      <c r="AKE23" s="228"/>
      <c r="AKF23" s="228"/>
      <c r="AKG23" s="228"/>
      <c r="AKH23" s="228"/>
      <c r="AKI23" s="228"/>
      <c r="AKJ23" s="228"/>
      <c r="AKK23" s="228"/>
      <c r="AKL23" s="228"/>
      <c r="AKM23" s="228"/>
      <c r="AKN23" s="228"/>
      <c r="AKO23" s="228"/>
      <c r="AKP23" s="228"/>
      <c r="AKQ23" s="228"/>
      <c r="AKR23" s="228"/>
      <c r="AKS23" s="228"/>
      <c r="AKT23" s="228"/>
      <c r="AKU23" s="228"/>
      <c r="AKV23" s="228"/>
      <c r="AKW23" s="228"/>
      <c r="AKX23" s="228"/>
      <c r="AKY23" s="228"/>
      <c r="AKZ23" s="228"/>
      <c r="ALA23" s="228"/>
      <c r="ALB23" s="228"/>
      <c r="ALC23" s="228"/>
      <c r="ALD23" s="228"/>
      <c r="ALE23" s="228"/>
      <c r="ALF23" s="228"/>
      <c r="ALG23" s="228"/>
      <c r="ALH23" s="228"/>
      <c r="ALI23" s="228"/>
      <c r="ALJ23" s="228"/>
      <c r="ALK23" s="228"/>
      <c r="ALL23" s="228"/>
      <c r="ALM23" s="228"/>
      <c r="ALN23" s="228"/>
      <c r="ALO23" s="228"/>
      <c r="ALP23" s="228"/>
      <c r="ALQ23" s="228"/>
      <c r="ALR23" s="228"/>
      <c r="ALS23" s="228"/>
      <c r="ALT23" s="228"/>
      <c r="ALU23" s="228"/>
      <c r="ALV23" s="228"/>
      <c r="ALW23" s="228"/>
      <c r="ALX23" s="228"/>
      <c r="ALY23" s="228"/>
      <c r="ALZ23" s="228"/>
      <c r="AMA23" s="228"/>
      <c r="AMB23" s="228"/>
      <c r="AMC23" s="228"/>
      <c r="AMD23" s="228"/>
      <c r="AME23" s="228"/>
      <c r="AMF23" s="228"/>
      <c r="AMG23" s="228"/>
      <c r="AMH23" s="228"/>
      <c r="AMI23" s="228"/>
      <c r="AMJ23" s="228"/>
      <c r="AMK23" s="228"/>
      <c r="AML23" s="228"/>
      <c r="AMM23" s="228"/>
      <c r="AMN23" s="228"/>
      <c r="AMO23" s="228"/>
      <c r="AMP23" s="228"/>
      <c r="AMQ23" s="228"/>
      <c r="AMR23" s="228"/>
      <c r="AMS23" s="228"/>
      <c r="AMT23" s="228"/>
      <c r="AMU23" s="228"/>
      <c r="AMV23" s="228"/>
      <c r="AMW23" s="228"/>
      <c r="AMX23" s="228"/>
      <c r="AMY23" s="228"/>
      <c r="AMZ23" s="228"/>
      <c r="ANA23" s="228"/>
      <c r="ANB23" s="228"/>
      <c r="ANC23" s="228"/>
      <c r="AND23" s="228"/>
      <c r="ANE23" s="228"/>
      <c r="ANF23" s="228"/>
      <c r="ANG23" s="228"/>
      <c r="ANH23" s="228"/>
      <c r="ANI23" s="228"/>
      <c r="ANJ23" s="228"/>
      <c r="ANK23" s="228"/>
      <c r="ANL23" s="228"/>
      <c r="ANM23" s="228"/>
      <c r="ANN23" s="228"/>
      <c r="ANO23" s="228"/>
      <c r="ANP23" s="228"/>
      <c r="ANQ23" s="228"/>
      <c r="ANR23" s="228"/>
      <c r="ANS23" s="228"/>
      <c r="ANT23" s="228"/>
      <c r="ANU23" s="228"/>
      <c r="ANV23" s="228"/>
      <c r="ANW23" s="228"/>
      <c r="ANX23" s="228"/>
      <c r="ANY23" s="228"/>
      <c r="ANZ23" s="228"/>
      <c r="AOA23" s="228"/>
      <c r="AOB23" s="228"/>
      <c r="AOC23" s="228"/>
      <c r="AOD23" s="228"/>
      <c r="AOE23" s="228"/>
      <c r="AOF23" s="228"/>
      <c r="AOG23" s="228"/>
      <c r="AOH23" s="228"/>
      <c r="AOI23" s="228"/>
      <c r="AOJ23" s="228"/>
      <c r="AOK23" s="228"/>
      <c r="AOL23" s="228"/>
      <c r="AOM23" s="228"/>
      <c r="AON23" s="228"/>
      <c r="AOO23" s="228"/>
      <c r="AOP23" s="228"/>
      <c r="AOQ23" s="228"/>
      <c r="AOR23" s="228"/>
      <c r="AOS23" s="228"/>
      <c r="AOT23" s="228"/>
      <c r="AOU23" s="228"/>
      <c r="AOV23" s="228"/>
      <c r="AOW23" s="228"/>
      <c r="AOX23" s="228"/>
      <c r="AOY23" s="228"/>
      <c r="AOZ23" s="228"/>
      <c r="APA23" s="228"/>
      <c r="APB23" s="228"/>
      <c r="APC23" s="228"/>
      <c r="APD23" s="228"/>
      <c r="APE23" s="228"/>
      <c r="APF23" s="228"/>
      <c r="APG23" s="228"/>
      <c r="APH23" s="228"/>
      <c r="API23" s="228"/>
      <c r="APJ23" s="228"/>
      <c r="APK23" s="228"/>
      <c r="APL23" s="228"/>
      <c r="APM23" s="228"/>
      <c r="APN23" s="228"/>
      <c r="APO23" s="228"/>
      <c r="APP23" s="228"/>
      <c r="APQ23" s="228"/>
      <c r="APR23" s="228"/>
      <c r="APS23" s="228"/>
      <c r="APT23" s="228"/>
      <c r="APU23" s="228"/>
      <c r="APV23" s="228"/>
      <c r="APW23" s="228"/>
      <c r="APX23" s="228"/>
      <c r="APY23" s="228"/>
      <c r="APZ23" s="228"/>
      <c r="AQA23" s="228"/>
      <c r="AQB23" s="228"/>
      <c r="AQC23" s="228"/>
      <c r="AQD23" s="228"/>
      <c r="AQE23" s="228"/>
      <c r="AQF23" s="228"/>
      <c r="AQG23" s="228"/>
      <c r="AQH23" s="228"/>
      <c r="AQI23" s="228"/>
      <c r="AQJ23" s="228"/>
      <c r="AQK23" s="228"/>
      <c r="AQL23" s="228"/>
      <c r="AQM23" s="228"/>
      <c r="AQN23" s="228"/>
      <c r="AQO23" s="228"/>
      <c r="AQP23" s="228"/>
      <c r="AQQ23" s="228"/>
      <c r="AQR23" s="228"/>
      <c r="AQS23" s="228"/>
      <c r="AQT23" s="228"/>
      <c r="AQU23" s="228"/>
      <c r="AQV23" s="228"/>
      <c r="AQW23" s="228"/>
      <c r="AQX23" s="228"/>
      <c r="AQY23" s="228"/>
      <c r="AQZ23" s="228"/>
      <c r="ARA23" s="228"/>
      <c r="ARB23" s="228"/>
      <c r="ARC23" s="228"/>
      <c r="ARD23" s="228"/>
      <c r="ARE23" s="228"/>
      <c r="ARF23" s="228"/>
      <c r="ARG23" s="228"/>
      <c r="ARH23" s="228"/>
      <c r="ARI23" s="228"/>
      <c r="ARJ23" s="228"/>
      <c r="ARK23" s="228"/>
      <c r="ARL23" s="228"/>
      <c r="ARM23" s="228"/>
      <c r="ARN23" s="228"/>
      <c r="ARO23" s="228"/>
      <c r="ARP23" s="228"/>
      <c r="ARQ23" s="228"/>
      <c r="ARR23" s="228"/>
      <c r="ARS23" s="228"/>
      <c r="ART23" s="228"/>
      <c r="ARU23" s="228"/>
      <c r="ARV23" s="228"/>
      <c r="ARW23" s="228"/>
      <c r="ARX23" s="228"/>
      <c r="ARY23" s="228"/>
      <c r="ARZ23" s="228"/>
      <c r="ASA23" s="228"/>
      <c r="ASB23" s="228"/>
      <c r="ASC23" s="228"/>
      <c r="ASD23" s="228"/>
      <c r="ASE23" s="228"/>
      <c r="ASF23" s="228"/>
      <c r="ASG23" s="228"/>
      <c r="ASH23" s="228"/>
      <c r="ASI23" s="228"/>
      <c r="ASJ23" s="228"/>
      <c r="ASK23" s="228"/>
      <c r="ASL23" s="228"/>
      <c r="ASM23" s="228"/>
      <c r="ASN23" s="228"/>
      <c r="ASO23" s="228"/>
      <c r="ASP23" s="228"/>
      <c r="ASQ23" s="228"/>
      <c r="ASR23" s="228"/>
      <c r="ASS23" s="228"/>
      <c r="AST23" s="228"/>
      <c r="ASU23" s="228"/>
      <c r="ASV23" s="228"/>
      <c r="ASW23" s="228"/>
      <c r="ASX23" s="228"/>
      <c r="ASY23" s="228"/>
      <c r="ASZ23" s="228"/>
      <c r="ATA23" s="228"/>
      <c r="ATB23" s="228"/>
      <c r="ATC23" s="228"/>
      <c r="ATD23" s="228"/>
      <c r="ATE23" s="228"/>
      <c r="ATF23" s="228"/>
      <c r="ATG23" s="228"/>
      <c r="ATH23" s="228"/>
      <c r="ATI23" s="228"/>
      <c r="ATJ23" s="228"/>
      <c r="ATK23" s="228"/>
      <c r="ATL23" s="228"/>
      <c r="ATM23" s="228"/>
      <c r="ATN23" s="228"/>
      <c r="ATO23" s="228"/>
      <c r="ATP23" s="228"/>
      <c r="ATQ23" s="228"/>
      <c r="ATR23" s="228"/>
      <c r="ATS23" s="228"/>
      <c r="ATT23" s="228"/>
      <c r="ATU23" s="228"/>
      <c r="ATV23" s="228"/>
      <c r="ATW23" s="228"/>
      <c r="ATX23" s="228"/>
      <c r="ATY23" s="228"/>
      <c r="ATZ23" s="228"/>
      <c r="AUA23" s="228"/>
      <c r="AUB23" s="228"/>
      <c r="AUC23" s="228"/>
      <c r="AUD23" s="228"/>
      <c r="AUE23" s="228"/>
      <c r="AUF23" s="228"/>
      <c r="AUG23" s="228"/>
      <c r="AUH23" s="228"/>
      <c r="AUI23" s="228"/>
      <c r="AUJ23" s="228"/>
      <c r="AUK23" s="228"/>
      <c r="AUL23" s="228"/>
      <c r="AUM23" s="228"/>
      <c r="AUN23" s="228"/>
      <c r="AUO23" s="228"/>
      <c r="AUP23" s="228"/>
      <c r="AUQ23" s="228"/>
      <c r="AUR23" s="228"/>
      <c r="AUS23" s="228"/>
      <c r="AUT23" s="228"/>
      <c r="AUU23" s="228"/>
      <c r="AUV23" s="228"/>
      <c r="AUW23" s="228"/>
      <c r="AUX23" s="228"/>
      <c r="AUY23" s="228"/>
      <c r="AUZ23" s="228"/>
      <c r="AVA23" s="228"/>
      <c r="AVB23" s="228"/>
      <c r="AVC23" s="228"/>
      <c r="AVD23" s="228"/>
      <c r="AVE23" s="228"/>
      <c r="AVF23" s="228"/>
      <c r="AVG23" s="228"/>
      <c r="AVH23" s="228"/>
      <c r="AVI23" s="228"/>
      <c r="AVJ23" s="228"/>
      <c r="AVK23" s="228"/>
      <c r="AVL23" s="228"/>
      <c r="AVM23" s="228"/>
      <c r="AVN23" s="228"/>
      <c r="AVO23" s="228"/>
      <c r="AVP23" s="228"/>
      <c r="AVQ23" s="228"/>
      <c r="AVR23" s="228"/>
      <c r="AVS23" s="228"/>
      <c r="AVT23" s="228"/>
      <c r="AVU23" s="228"/>
      <c r="AVV23" s="228"/>
      <c r="AVW23" s="228"/>
      <c r="AVX23" s="228"/>
      <c r="AVY23" s="228"/>
      <c r="AVZ23" s="228"/>
      <c r="AWA23" s="228"/>
      <c r="AWB23" s="228"/>
      <c r="AWC23" s="228"/>
      <c r="AWD23" s="228"/>
      <c r="AWE23" s="228"/>
      <c r="AWF23" s="228"/>
      <c r="AWG23" s="228"/>
      <c r="AWH23" s="228"/>
      <c r="AWI23" s="228"/>
      <c r="AWJ23" s="228"/>
      <c r="AWK23" s="228"/>
      <c r="AWL23" s="228"/>
      <c r="AWM23" s="228"/>
      <c r="AWN23" s="228"/>
      <c r="AWO23" s="228"/>
      <c r="AWP23" s="228"/>
      <c r="AWQ23" s="228"/>
      <c r="AWR23" s="228"/>
      <c r="AWS23" s="228"/>
      <c r="AWT23" s="228"/>
      <c r="AWU23" s="228"/>
      <c r="AWV23" s="228"/>
      <c r="AWW23" s="228"/>
      <c r="AWX23" s="228"/>
      <c r="AWY23" s="228"/>
      <c r="AWZ23" s="228"/>
      <c r="AXA23" s="228"/>
      <c r="AXB23" s="228"/>
      <c r="AXC23" s="228"/>
      <c r="AXD23" s="228"/>
      <c r="AXE23" s="228"/>
      <c r="AXF23" s="228"/>
      <c r="AXG23" s="228"/>
      <c r="AXH23" s="228"/>
      <c r="AXI23" s="228"/>
      <c r="AXJ23" s="228"/>
      <c r="AXK23" s="228"/>
      <c r="AXL23" s="228"/>
      <c r="AXM23" s="228"/>
      <c r="AXN23" s="228"/>
      <c r="AXO23" s="228"/>
      <c r="AXP23" s="228"/>
      <c r="AXQ23" s="228"/>
      <c r="AXR23" s="228"/>
      <c r="AXS23" s="228"/>
      <c r="AXT23" s="228"/>
      <c r="AXU23" s="228"/>
      <c r="AXV23" s="228"/>
      <c r="AXW23" s="228"/>
      <c r="AXX23" s="228"/>
      <c r="AXY23" s="228"/>
      <c r="AXZ23" s="228"/>
      <c r="AYA23" s="228"/>
      <c r="AYB23" s="228"/>
      <c r="AYC23" s="228"/>
      <c r="AYD23" s="228"/>
      <c r="AYE23" s="228"/>
      <c r="AYF23" s="228"/>
      <c r="AYG23" s="228"/>
      <c r="AYH23" s="228"/>
      <c r="AYI23" s="228"/>
      <c r="AYJ23" s="228"/>
      <c r="AYK23" s="228"/>
      <c r="AYL23" s="228"/>
      <c r="AYM23" s="228"/>
      <c r="AYN23" s="228"/>
      <c r="AYO23" s="228"/>
      <c r="AYP23" s="228"/>
      <c r="AYQ23" s="228"/>
      <c r="AYR23" s="228"/>
      <c r="AYS23" s="228"/>
      <c r="AYT23" s="228"/>
      <c r="AYU23" s="228"/>
      <c r="AYV23" s="228"/>
      <c r="AYW23" s="228"/>
      <c r="AYX23" s="228"/>
      <c r="AYY23" s="228"/>
      <c r="AYZ23" s="228"/>
      <c r="AZA23" s="228"/>
      <c r="AZB23" s="228"/>
      <c r="AZC23" s="228"/>
      <c r="AZD23" s="228"/>
      <c r="AZE23" s="228"/>
      <c r="AZF23" s="228"/>
      <c r="AZG23" s="228"/>
      <c r="AZH23" s="228"/>
      <c r="AZI23" s="228"/>
      <c r="AZJ23" s="228"/>
      <c r="AZK23" s="228"/>
      <c r="AZL23" s="228"/>
      <c r="AZM23" s="228"/>
      <c r="AZN23" s="228"/>
      <c r="AZO23" s="228"/>
      <c r="AZP23" s="228"/>
      <c r="AZQ23" s="228"/>
      <c r="AZR23" s="228"/>
      <c r="AZS23" s="228"/>
      <c r="AZT23" s="228"/>
      <c r="AZU23" s="228"/>
      <c r="AZV23" s="228"/>
      <c r="AZW23" s="228"/>
      <c r="AZX23" s="228"/>
      <c r="AZY23" s="228"/>
      <c r="AZZ23" s="228"/>
      <c r="BAA23" s="228"/>
      <c r="BAB23" s="228"/>
      <c r="BAC23" s="228"/>
      <c r="BAD23" s="228"/>
      <c r="BAE23" s="228"/>
      <c r="BAF23" s="228"/>
      <c r="BAG23" s="228"/>
      <c r="BAH23" s="228"/>
      <c r="BAI23" s="228"/>
      <c r="BAJ23" s="228"/>
      <c r="BAK23" s="228"/>
      <c r="BAL23" s="228"/>
      <c r="BAM23" s="228"/>
      <c r="BAN23" s="228"/>
      <c r="BAO23" s="228"/>
      <c r="BAP23" s="228"/>
      <c r="BAQ23" s="228"/>
      <c r="BAR23" s="228"/>
      <c r="BAS23" s="228"/>
      <c r="BAT23" s="228"/>
      <c r="BAU23" s="228"/>
      <c r="BAV23" s="228"/>
      <c r="BAW23" s="228"/>
      <c r="BAX23" s="228"/>
      <c r="BAY23" s="228"/>
      <c r="BAZ23" s="228"/>
      <c r="BBA23" s="228"/>
      <c r="BBB23" s="228"/>
      <c r="BBC23" s="228"/>
      <c r="BBD23" s="228"/>
      <c r="BBE23" s="228"/>
      <c r="BBF23" s="228"/>
      <c r="BBG23" s="228"/>
      <c r="BBH23" s="228"/>
      <c r="BBI23" s="228"/>
      <c r="BBJ23" s="228"/>
      <c r="BBK23" s="228"/>
      <c r="BBL23" s="228"/>
      <c r="BBM23" s="228"/>
      <c r="BBN23" s="228"/>
      <c r="BBO23" s="228"/>
      <c r="BBP23" s="228"/>
      <c r="BBQ23" s="228"/>
      <c r="BBR23" s="228"/>
      <c r="BBS23" s="228"/>
      <c r="BBT23" s="228"/>
      <c r="BBU23" s="228"/>
      <c r="BBV23" s="228"/>
      <c r="BBW23" s="228"/>
      <c r="BBX23" s="228"/>
      <c r="BBY23" s="228"/>
      <c r="BBZ23" s="228"/>
      <c r="BCA23" s="228"/>
      <c r="BCB23" s="228"/>
      <c r="BCC23" s="228"/>
      <c r="BCD23" s="228"/>
      <c r="BCE23" s="228"/>
      <c r="BCF23" s="228"/>
      <c r="BCG23" s="228"/>
      <c r="BCH23" s="228"/>
      <c r="BCI23" s="228"/>
      <c r="BCJ23" s="228"/>
      <c r="BCK23" s="228"/>
      <c r="BCL23" s="228"/>
      <c r="BCM23" s="228"/>
      <c r="BCN23" s="228"/>
      <c r="BCO23" s="228"/>
      <c r="BCP23" s="228"/>
      <c r="BCQ23" s="228"/>
      <c r="BCR23" s="228"/>
      <c r="BCS23" s="228"/>
      <c r="BCT23" s="228"/>
      <c r="BCU23" s="228"/>
      <c r="BCV23" s="228"/>
      <c r="BCW23" s="228"/>
      <c r="BCX23" s="228"/>
      <c r="BCY23" s="228"/>
      <c r="BCZ23" s="228"/>
      <c r="BDA23" s="228"/>
      <c r="BDB23" s="228"/>
      <c r="BDC23" s="228"/>
      <c r="BDD23" s="228"/>
      <c r="BDE23" s="228"/>
      <c r="BDF23" s="228"/>
      <c r="BDG23" s="228"/>
      <c r="BDH23" s="228"/>
      <c r="BDI23" s="228"/>
      <c r="BDJ23" s="228"/>
      <c r="BDK23" s="228"/>
      <c r="BDL23" s="228"/>
      <c r="BDM23" s="228"/>
      <c r="BDN23" s="228"/>
      <c r="BDO23" s="228"/>
      <c r="BDP23" s="228"/>
      <c r="BDQ23" s="228"/>
      <c r="BDR23" s="228"/>
      <c r="BDS23" s="228"/>
      <c r="BDT23" s="228"/>
      <c r="BDU23" s="228"/>
      <c r="BDV23" s="228"/>
      <c r="BDW23" s="228"/>
      <c r="BDX23" s="228"/>
      <c r="BDY23" s="228"/>
      <c r="BDZ23" s="228"/>
      <c r="BEA23" s="228"/>
      <c r="BEB23" s="228"/>
      <c r="BEC23" s="228"/>
      <c r="BED23" s="228"/>
      <c r="BEE23" s="228"/>
      <c r="BEF23" s="228"/>
      <c r="BEG23" s="228"/>
      <c r="BEH23" s="228"/>
      <c r="BEI23" s="228"/>
      <c r="BEJ23" s="228"/>
      <c r="BEK23" s="228"/>
      <c r="BEL23" s="228"/>
      <c r="BEM23" s="228"/>
      <c r="BEN23" s="228"/>
      <c r="BEO23" s="228"/>
      <c r="BEP23" s="228"/>
      <c r="BEQ23" s="228"/>
      <c r="BER23" s="228"/>
      <c r="BES23" s="228"/>
      <c r="BET23" s="228"/>
      <c r="BEU23" s="228"/>
      <c r="BEV23" s="228"/>
      <c r="BEW23" s="228"/>
      <c r="BEX23" s="228"/>
      <c r="BEY23" s="228"/>
      <c r="BEZ23" s="228"/>
      <c r="BFA23" s="228"/>
      <c r="BFB23" s="228"/>
      <c r="BFC23" s="228"/>
      <c r="BFD23" s="228"/>
      <c r="BFE23" s="228"/>
      <c r="BFF23" s="228"/>
      <c r="BFG23" s="228"/>
      <c r="BFH23" s="228"/>
      <c r="BFI23" s="228"/>
      <c r="BFJ23" s="228"/>
      <c r="BFK23" s="228"/>
      <c r="BFL23" s="228"/>
      <c r="BFM23" s="228"/>
      <c r="BFN23" s="228"/>
      <c r="BFO23" s="228"/>
      <c r="BFP23" s="228"/>
      <c r="BFQ23" s="228"/>
      <c r="BFR23" s="228"/>
      <c r="BFS23" s="228"/>
      <c r="BFT23" s="228"/>
      <c r="BFU23" s="228"/>
      <c r="BFV23" s="228"/>
      <c r="BFW23" s="228"/>
      <c r="BFX23" s="228"/>
      <c r="BFY23" s="228"/>
      <c r="BFZ23" s="228"/>
      <c r="BGA23" s="228"/>
      <c r="BGB23" s="228"/>
      <c r="BGC23" s="228"/>
      <c r="BGD23" s="228"/>
      <c r="BGE23" s="228"/>
      <c r="BGF23" s="228"/>
      <c r="BGG23" s="228"/>
      <c r="BGH23" s="228"/>
      <c r="BGI23" s="228"/>
      <c r="BGJ23" s="228"/>
      <c r="BGK23" s="228"/>
      <c r="BGL23" s="228"/>
      <c r="BGM23" s="228"/>
      <c r="BGN23" s="228"/>
      <c r="BGO23" s="228"/>
      <c r="BGP23" s="228"/>
      <c r="BGQ23" s="228"/>
      <c r="BGR23" s="228"/>
      <c r="BGS23" s="228"/>
      <c r="BGT23" s="228"/>
      <c r="BGU23" s="228"/>
      <c r="BGV23" s="228"/>
      <c r="BGW23" s="228"/>
      <c r="BGX23" s="228"/>
      <c r="BGY23" s="228"/>
      <c r="BGZ23" s="228"/>
      <c r="BHA23" s="228"/>
      <c r="BHB23" s="228"/>
      <c r="BHC23" s="228"/>
      <c r="BHD23" s="228"/>
      <c r="BHE23" s="228"/>
      <c r="BHF23" s="228"/>
      <c r="BHG23" s="228"/>
      <c r="BHH23" s="228"/>
      <c r="BHI23" s="228"/>
      <c r="BHJ23" s="228"/>
      <c r="BHK23" s="228"/>
      <c r="BHL23" s="228"/>
      <c r="BHM23" s="228"/>
      <c r="BHN23" s="228"/>
      <c r="BHO23" s="228"/>
      <c r="BHP23" s="228"/>
      <c r="BHQ23" s="228"/>
      <c r="BHR23" s="228"/>
      <c r="BHS23" s="228"/>
      <c r="BHT23" s="228"/>
      <c r="BHU23" s="228"/>
      <c r="BHV23" s="228"/>
      <c r="BHW23" s="228"/>
      <c r="BHX23" s="228"/>
      <c r="BHY23" s="228"/>
      <c r="BHZ23" s="228"/>
      <c r="BIA23" s="228"/>
      <c r="BIB23" s="228"/>
      <c r="BIC23" s="228"/>
      <c r="BID23" s="228"/>
      <c r="BIE23" s="228"/>
      <c r="BIF23" s="228"/>
      <c r="BIG23" s="228"/>
      <c r="BIH23" s="228"/>
      <c r="BII23" s="228"/>
      <c r="BIJ23" s="228"/>
      <c r="BIK23" s="228"/>
      <c r="BIL23" s="228"/>
      <c r="BIM23" s="228"/>
      <c r="BIN23" s="228"/>
      <c r="BIO23" s="228"/>
      <c r="BIP23" s="228"/>
      <c r="BIQ23" s="228"/>
      <c r="BIR23" s="228"/>
      <c r="BIS23" s="228"/>
      <c r="BIT23" s="228"/>
      <c r="BIU23" s="228"/>
      <c r="BIV23" s="228"/>
      <c r="BIW23" s="228"/>
      <c r="BIX23" s="228"/>
      <c r="BIY23" s="228"/>
      <c r="BIZ23" s="228"/>
      <c r="BJA23" s="228"/>
      <c r="BJB23" s="228"/>
      <c r="BJC23" s="228"/>
      <c r="BJD23" s="228"/>
      <c r="BJE23" s="228"/>
      <c r="BJF23" s="228"/>
      <c r="BJG23" s="228"/>
      <c r="BJH23" s="228"/>
      <c r="BJI23" s="228"/>
      <c r="BJJ23" s="228"/>
      <c r="BJK23" s="228"/>
      <c r="BJL23" s="228"/>
      <c r="BJM23" s="228"/>
      <c r="BJN23" s="228"/>
      <c r="BJO23" s="228"/>
      <c r="BJP23" s="228"/>
      <c r="BJQ23" s="228"/>
      <c r="BJR23" s="228"/>
      <c r="BJS23" s="228"/>
      <c r="BJT23" s="228"/>
      <c r="BJU23" s="228"/>
      <c r="BJV23" s="228"/>
      <c r="BJW23" s="228"/>
      <c r="BJX23" s="228"/>
      <c r="BJY23" s="228"/>
      <c r="BJZ23" s="228"/>
      <c r="BKA23" s="228"/>
      <c r="BKB23" s="228"/>
      <c r="BKC23" s="228"/>
      <c r="BKD23" s="228"/>
      <c r="BKE23" s="228"/>
      <c r="BKF23" s="228"/>
      <c r="BKG23" s="228"/>
      <c r="BKH23" s="228"/>
      <c r="BKI23" s="228"/>
      <c r="BKJ23" s="228"/>
      <c r="BKK23" s="228"/>
      <c r="BKL23" s="228"/>
      <c r="BKM23" s="228"/>
      <c r="BKN23" s="228"/>
      <c r="BKO23" s="228"/>
      <c r="BKP23" s="228"/>
      <c r="BKQ23" s="228"/>
      <c r="BKR23" s="228"/>
      <c r="BKS23" s="228"/>
      <c r="BKT23" s="228"/>
      <c r="BKU23" s="228"/>
      <c r="BKV23" s="228"/>
      <c r="BKW23" s="228"/>
      <c r="BKX23" s="228"/>
      <c r="BKY23" s="228"/>
      <c r="BKZ23" s="228"/>
      <c r="BLA23" s="228"/>
      <c r="BLB23" s="228"/>
      <c r="BLC23" s="228"/>
      <c r="BLD23" s="228"/>
      <c r="BLE23" s="228"/>
      <c r="BLF23" s="228"/>
      <c r="BLG23" s="228"/>
      <c r="BLH23" s="228"/>
      <c r="BLI23" s="228"/>
      <c r="BLJ23" s="228"/>
      <c r="BLK23" s="228"/>
      <c r="BLL23" s="228"/>
      <c r="BLM23" s="228"/>
      <c r="BLN23" s="228"/>
      <c r="BLO23" s="228"/>
      <c r="BLP23" s="228"/>
      <c r="BLQ23" s="228"/>
      <c r="BLR23" s="228"/>
      <c r="BLS23" s="228"/>
      <c r="BLT23" s="228"/>
      <c r="BLU23" s="228"/>
      <c r="BLV23" s="228"/>
      <c r="BLW23" s="228"/>
      <c r="BLX23" s="228"/>
      <c r="BLY23" s="228"/>
      <c r="BLZ23" s="228"/>
      <c r="BMA23" s="228"/>
      <c r="BMB23" s="228"/>
      <c r="BMC23" s="228"/>
      <c r="BMD23" s="228"/>
      <c r="BME23" s="228"/>
      <c r="BMF23" s="228"/>
      <c r="BMG23" s="228"/>
      <c r="BMH23" s="228"/>
      <c r="BMI23" s="228"/>
      <c r="BMJ23" s="228"/>
      <c r="BMK23" s="228"/>
      <c r="BML23" s="228"/>
      <c r="BMM23" s="228"/>
      <c r="BMN23" s="228"/>
      <c r="BMO23" s="228"/>
      <c r="BMP23" s="228"/>
      <c r="BMQ23" s="228"/>
      <c r="BMR23" s="228"/>
      <c r="BMS23" s="228"/>
      <c r="BMT23" s="228"/>
      <c r="BMU23" s="228"/>
      <c r="BMV23" s="228"/>
      <c r="BMW23" s="228"/>
      <c r="BMX23" s="228"/>
      <c r="BMY23" s="228"/>
      <c r="BMZ23" s="228"/>
      <c r="BNA23" s="228"/>
      <c r="BNB23" s="228"/>
      <c r="BNC23" s="228"/>
      <c r="BND23" s="228"/>
      <c r="BNE23" s="228"/>
      <c r="BNF23" s="228"/>
      <c r="BNG23" s="228"/>
      <c r="BNH23" s="228"/>
      <c r="BNI23" s="228"/>
      <c r="BNJ23" s="228"/>
      <c r="BNK23" s="228"/>
      <c r="BNL23" s="228"/>
      <c r="BNM23" s="228"/>
      <c r="BNN23" s="228"/>
      <c r="BNO23" s="228"/>
      <c r="BNP23" s="228"/>
      <c r="BNQ23" s="228"/>
      <c r="BNR23" s="228"/>
      <c r="BNS23" s="228"/>
      <c r="BNT23" s="228"/>
      <c r="BNU23" s="228"/>
      <c r="BNV23" s="228"/>
      <c r="BNW23" s="228"/>
      <c r="BNX23" s="228"/>
      <c r="BNY23" s="228"/>
      <c r="BNZ23" s="228"/>
      <c r="BOA23" s="228"/>
      <c r="BOB23" s="228"/>
      <c r="BOC23" s="228"/>
      <c r="BOD23" s="228"/>
      <c r="BOE23" s="228"/>
      <c r="BOF23" s="228"/>
      <c r="BOG23" s="228"/>
      <c r="BOH23" s="228"/>
      <c r="BOI23" s="228"/>
      <c r="BOJ23" s="228"/>
      <c r="BOK23" s="228"/>
      <c r="BOL23" s="228"/>
      <c r="BOM23" s="228"/>
      <c r="BON23" s="228"/>
      <c r="BOO23" s="228"/>
      <c r="BOP23" s="228"/>
      <c r="BOQ23" s="228"/>
      <c r="BOR23" s="228"/>
      <c r="BOS23" s="228"/>
      <c r="BOT23" s="228"/>
      <c r="BOU23" s="228"/>
      <c r="BOV23" s="228"/>
      <c r="BOW23" s="228"/>
      <c r="BOX23" s="228"/>
      <c r="BOY23" s="228"/>
      <c r="BOZ23" s="228"/>
      <c r="BPA23" s="228"/>
      <c r="BPB23" s="228"/>
      <c r="BPC23" s="228"/>
      <c r="BPD23" s="228"/>
      <c r="BPE23" s="228"/>
      <c r="BPF23" s="228"/>
      <c r="BPG23" s="228"/>
      <c r="BPH23" s="228"/>
      <c r="BPI23" s="228"/>
      <c r="BPJ23" s="228"/>
      <c r="BPK23" s="228"/>
      <c r="BPL23" s="228"/>
      <c r="BPM23" s="228"/>
      <c r="BPN23" s="228"/>
      <c r="BPO23" s="228"/>
      <c r="BPP23" s="228"/>
      <c r="BPQ23" s="228"/>
      <c r="BPR23" s="228"/>
      <c r="BPS23" s="228"/>
      <c r="BPT23" s="228"/>
      <c r="BPU23" s="228"/>
      <c r="BPV23" s="228"/>
      <c r="BPW23" s="228"/>
      <c r="BPX23" s="228"/>
      <c r="BPY23" s="228"/>
      <c r="BPZ23" s="228"/>
      <c r="BQA23" s="228"/>
      <c r="BQB23" s="228"/>
      <c r="BQC23" s="228"/>
      <c r="BQD23" s="228"/>
      <c r="BQE23" s="228"/>
      <c r="BQF23" s="228"/>
      <c r="BQG23" s="228"/>
      <c r="BQH23" s="228"/>
      <c r="BQI23" s="228"/>
      <c r="BQJ23" s="228"/>
      <c r="BQK23" s="228"/>
      <c r="BQL23" s="228"/>
      <c r="BQM23" s="228"/>
      <c r="BQN23" s="228"/>
      <c r="BQO23" s="228"/>
      <c r="BQP23" s="228"/>
      <c r="BQQ23" s="228"/>
      <c r="BQR23" s="228"/>
      <c r="BQS23" s="228"/>
      <c r="BQT23" s="228"/>
      <c r="BQU23" s="228"/>
      <c r="BQV23" s="228"/>
      <c r="BQW23" s="228"/>
      <c r="BQX23" s="228"/>
      <c r="BQY23" s="228"/>
      <c r="BQZ23" s="228"/>
      <c r="BRA23" s="228"/>
      <c r="BRB23" s="228"/>
      <c r="BRC23" s="228"/>
      <c r="BRD23" s="228"/>
      <c r="BRE23" s="228"/>
      <c r="BRF23" s="228"/>
      <c r="BRG23" s="228"/>
      <c r="BRH23" s="228"/>
      <c r="BRI23" s="228"/>
      <c r="BRJ23" s="228"/>
      <c r="BRK23" s="228"/>
      <c r="BRL23" s="228"/>
      <c r="BRM23" s="228"/>
      <c r="BRN23" s="228"/>
      <c r="BRO23" s="228"/>
      <c r="BRP23" s="228"/>
      <c r="BRQ23" s="228"/>
      <c r="BRR23" s="228"/>
      <c r="BRS23" s="228"/>
      <c r="BRT23" s="228"/>
      <c r="BRU23" s="228"/>
      <c r="BRV23" s="228"/>
      <c r="BRW23" s="228"/>
      <c r="BRX23" s="228"/>
      <c r="BRY23" s="228"/>
      <c r="BRZ23" s="228"/>
      <c r="BSA23" s="228"/>
      <c r="BSB23" s="228"/>
      <c r="BSC23" s="228"/>
      <c r="BSD23" s="228"/>
      <c r="BSE23" s="228"/>
      <c r="BSF23" s="228"/>
      <c r="BSG23" s="228"/>
      <c r="BSH23" s="228"/>
      <c r="BSI23" s="228"/>
      <c r="BSJ23" s="228"/>
      <c r="BSK23" s="228"/>
      <c r="BSL23" s="228"/>
      <c r="BSM23" s="228"/>
      <c r="BSN23" s="228"/>
      <c r="BSO23" s="228"/>
      <c r="BSP23" s="228"/>
      <c r="BSQ23" s="228"/>
      <c r="BSR23" s="228"/>
      <c r="BSS23" s="228"/>
      <c r="BST23" s="228"/>
      <c r="BSU23" s="228"/>
      <c r="BSV23" s="228"/>
      <c r="BSW23" s="228"/>
      <c r="BSX23" s="228"/>
      <c r="BSY23" s="228"/>
      <c r="BSZ23" s="228"/>
      <c r="BTA23" s="228"/>
      <c r="BTB23" s="228"/>
      <c r="BTC23" s="228"/>
      <c r="BTD23" s="228"/>
      <c r="BTE23" s="228"/>
      <c r="BTF23" s="228"/>
      <c r="BTG23" s="228"/>
      <c r="BTH23" s="228"/>
      <c r="BTI23" s="228"/>
      <c r="BTJ23" s="228"/>
      <c r="BTK23" s="228"/>
      <c r="BTL23" s="228"/>
      <c r="BTM23" s="228"/>
      <c r="BTN23" s="228"/>
      <c r="BTO23" s="228"/>
      <c r="BTP23" s="228"/>
      <c r="BTQ23" s="228"/>
      <c r="BTR23" s="228"/>
      <c r="BTS23" s="228"/>
      <c r="BTT23" s="228"/>
      <c r="BTU23" s="228"/>
      <c r="BTV23" s="228"/>
      <c r="BTW23" s="228"/>
      <c r="BTX23" s="228"/>
      <c r="BTY23" s="228"/>
      <c r="BTZ23" s="228"/>
      <c r="BUA23" s="228"/>
      <c r="BUB23" s="228"/>
      <c r="BUC23" s="228"/>
      <c r="BUD23" s="228"/>
      <c r="BUE23" s="228"/>
      <c r="BUF23" s="228"/>
      <c r="BUG23" s="228"/>
      <c r="BUH23" s="228"/>
      <c r="BUI23" s="228"/>
      <c r="BUJ23" s="228"/>
      <c r="BUK23" s="228"/>
      <c r="BUL23" s="228"/>
      <c r="BUM23" s="228"/>
      <c r="BUN23" s="228"/>
      <c r="BUO23" s="228"/>
      <c r="BUP23" s="228"/>
      <c r="BUQ23" s="228"/>
      <c r="BUR23" s="228"/>
      <c r="BUS23" s="228"/>
      <c r="BUT23" s="228"/>
      <c r="BUU23" s="228"/>
      <c r="BUV23" s="228"/>
      <c r="BUW23" s="228"/>
      <c r="BUX23" s="228"/>
      <c r="BUY23" s="228"/>
      <c r="BUZ23" s="228"/>
      <c r="BVA23" s="228"/>
      <c r="BVB23" s="228"/>
      <c r="BVC23" s="228"/>
      <c r="BVD23" s="228"/>
      <c r="BVE23" s="228"/>
      <c r="BVF23" s="228"/>
      <c r="BVG23" s="228"/>
      <c r="BVH23" s="228"/>
      <c r="BVI23" s="228"/>
      <c r="BVJ23" s="228"/>
      <c r="BVK23" s="228"/>
      <c r="BVL23" s="228"/>
      <c r="BVM23" s="228"/>
      <c r="BVN23" s="228"/>
      <c r="BVO23" s="228"/>
      <c r="BVP23" s="228"/>
      <c r="BVQ23" s="228"/>
      <c r="BVR23" s="228"/>
      <c r="BVS23" s="228"/>
      <c r="BVT23" s="228"/>
      <c r="BVU23" s="228"/>
      <c r="BVV23" s="228"/>
      <c r="BVW23" s="228"/>
      <c r="BVX23" s="228"/>
      <c r="BVY23" s="228"/>
      <c r="BVZ23" s="228"/>
      <c r="BWA23" s="228"/>
      <c r="BWB23" s="228"/>
      <c r="BWC23" s="228"/>
      <c r="BWD23" s="228"/>
      <c r="BWE23" s="228"/>
      <c r="BWF23" s="228"/>
      <c r="BWG23" s="228"/>
      <c r="BWH23" s="228"/>
      <c r="BWI23" s="228"/>
      <c r="BWJ23" s="228"/>
      <c r="BWK23" s="228"/>
      <c r="BWL23" s="228"/>
      <c r="BWM23" s="228"/>
      <c r="BWN23" s="228"/>
      <c r="BWO23" s="228"/>
      <c r="BWP23" s="228"/>
      <c r="BWQ23" s="228"/>
      <c r="BWR23" s="228"/>
      <c r="BWS23" s="228"/>
      <c r="BWT23" s="228"/>
      <c r="BWU23" s="228"/>
      <c r="BWV23" s="228"/>
      <c r="BWW23" s="228"/>
      <c r="BWX23" s="228"/>
      <c r="BWY23" s="228"/>
      <c r="BWZ23" s="228"/>
      <c r="BXA23" s="228"/>
      <c r="BXB23" s="228"/>
      <c r="BXC23" s="228"/>
      <c r="BXD23" s="228"/>
      <c r="BXE23" s="228"/>
      <c r="BXF23" s="228"/>
      <c r="BXG23" s="228"/>
      <c r="BXH23" s="228"/>
      <c r="BXI23" s="228"/>
      <c r="BXJ23" s="228"/>
      <c r="BXK23" s="228"/>
      <c r="BXL23" s="228"/>
      <c r="BXM23" s="228"/>
      <c r="BXN23" s="228"/>
      <c r="BXO23" s="228"/>
      <c r="BXP23" s="228"/>
      <c r="BXQ23" s="228"/>
      <c r="BXR23" s="228"/>
      <c r="BXS23" s="228"/>
      <c r="BXT23" s="228"/>
      <c r="BXU23" s="228"/>
      <c r="BXV23" s="228"/>
      <c r="BXW23" s="228"/>
      <c r="BXX23" s="228"/>
      <c r="BXY23" s="228"/>
      <c r="BXZ23" s="228"/>
      <c r="BYA23" s="228"/>
      <c r="BYB23" s="228"/>
      <c r="BYC23" s="228"/>
      <c r="BYD23" s="228"/>
      <c r="BYE23" s="228"/>
      <c r="BYF23" s="228"/>
      <c r="BYG23" s="228"/>
      <c r="BYH23" s="228"/>
      <c r="BYI23" s="228"/>
      <c r="BYJ23" s="228"/>
      <c r="BYK23" s="228"/>
      <c r="BYL23" s="228"/>
      <c r="BYM23" s="228"/>
      <c r="BYN23" s="228"/>
      <c r="BYO23" s="228"/>
      <c r="BYP23" s="228"/>
      <c r="BYQ23" s="228"/>
      <c r="BYR23" s="228"/>
      <c r="BYS23" s="228"/>
      <c r="BYT23" s="228"/>
      <c r="BYU23" s="228"/>
      <c r="BYV23" s="228"/>
      <c r="BYW23" s="228"/>
      <c r="BYX23" s="228"/>
      <c r="BYY23" s="228"/>
      <c r="BYZ23" s="228"/>
      <c r="BZA23" s="228"/>
      <c r="BZB23" s="228"/>
      <c r="BZC23" s="228"/>
      <c r="BZD23" s="228"/>
      <c r="BZE23" s="228"/>
      <c r="BZF23" s="228"/>
      <c r="BZG23" s="228"/>
      <c r="BZH23" s="228"/>
      <c r="BZI23" s="228"/>
      <c r="BZJ23" s="228"/>
      <c r="BZK23" s="228"/>
      <c r="BZL23" s="228"/>
      <c r="BZM23" s="228"/>
      <c r="BZN23" s="228"/>
      <c r="BZO23" s="228"/>
      <c r="BZP23" s="228"/>
      <c r="BZQ23" s="228"/>
      <c r="BZR23" s="228"/>
      <c r="BZS23" s="228"/>
      <c r="BZT23" s="228"/>
      <c r="BZU23" s="228"/>
      <c r="BZV23" s="228"/>
      <c r="BZW23" s="228"/>
      <c r="BZX23" s="228"/>
      <c r="BZY23" s="228"/>
      <c r="BZZ23" s="228"/>
      <c r="CAA23" s="228"/>
      <c r="CAB23" s="228"/>
      <c r="CAC23" s="228"/>
      <c r="CAD23" s="228"/>
      <c r="CAE23" s="228"/>
      <c r="CAF23" s="228"/>
      <c r="CAG23" s="228"/>
      <c r="CAH23" s="228"/>
      <c r="CAI23" s="228"/>
      <c r="CAJ23" s="228"/>
      <c r="CAK23" s="228"/>
      <c r="CAL23" s="228"/>
      <c r="CAM23" s="228"/>
      <c r="CAN23" s="228"/>
      <c r="CAO23" s="228"/>
      <c r="CAP23" s="228"/>
      <c r="CAQ23" s="228"/>
      <c r="CAR23" s="228"/>
      <c r="CAS23" s="228"/>
      <c r="CAT23" s="228"/>
      <c r="CAU23" s="228"/>
      <c r="CAV23" s="228"/>
      <c r="CAW23" s="228"/>
      <c r="CAX23" s="228"/>
      <c r="CAY23" s="228"/>
      <c r="CAZ23" s="228"/>
      <c r="CBA23" s="228"/>
      <c r="CBB23" s="228"/>
      <c r="CBC23" s="228"/>
      <c r="CBD23" s="228"/>
      <c r="CBE23" s="228"/>
      <c r="CBF23" s="228"/>
      <c r="CBG23" s="228"/>
      <c r="CBH23" s="228"/>
      <c r="CBI23" s="228"/>
      <c r="CBJ23" s="228"/>
      <c r="CBK23" s="228"/>
      <c r="CBL23" s="228"/>
      <c r="CBM23" s="228"/>
      <c r="CBN23" s="228"/>
      <c r="CBO23" s="228"/>
      <c r="CBP23" s="228"/>
      <c r="CBQ23" s="228"/>
      <c r="CBR23" s="228"/>
      <c r="CBS23" s="228"/>
      <c r="CBT23" s="228"/>
      <c r="CBU23" s="228"/>
      <c r="CBV23" s="228"/>
      <c r="CBW23" s="228"/>
      <c r="CBX23" s="228"/>
      <c r="CBY23" s="228"/>
      <c r="CBZ23" s="228"/>
      <c r="CCA23" s="228"/>
      <c r="CCB23" s="228"/>
      <c r="CCC23" s="228"/>
      <c r="CCD23" s="228"/>
      <c r="CCE23" s="228"/>
      <c r="CCF23" s="228"/>
    </row>
    <row r="24" spans="1:2112" s="231" customFormat="1" ht="30.6" x14ac:dyDescent="0.2">
      <c r="A24" s="233" t="s">
        <v>71</v>
      </c>
      <c r="B24" s="234" t="s">
        <v>1164</v>
      </c>
      <c r="C24" s="235" t="s">
        <v>72</v>
      </c>
      <c r="D24" s="234" t="s">
        <v>73</v>
      </c>
      <c r="E24" s="234" t="s">
        <v>74</v>
      </c>
      <c r="F24" s="189" t="s">
        <v>1138</v>
      </c>
      <c r="G24" s="189" t="s">
        <v>1177</v>
      </c>
      <c r="H24" s="189" t="s">
        <v>1186</v>
      </c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28"/>
      <c r="BU24" s="228"/>
      <c r="BV24" s="228"/>
      <c r="BW24" s="228"/>
      <c r="BX24" s="228"/>
      <c r="BY24" s="228"/>
      <c r="BZ24" s="228"/>
      <c r="CA24" s="228"/>
      <c r="CB24" s="228"/>
      <c r="CC24" s="228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  <c r="DW24" s="228"/>
      <c r="DX24" s="228"/>
      <c r="DY24" s="228"/>
      <c r="DZ24" s="228"/>
      <c r="EA24" s="228"/>
      <c r="EB24" s="228"/>
      <c r="EC24" s="228"/>
      <c r="ED24" s="228"/>
      <c r="EE24" s="228"/>
      <c r="EF24" s="228"/>
      <c r="EG24" s="228"/>
      <c r="EH24" s="228"/>
      <c r="EI24" s="228"/>
      <c r="EJ24" s="228"/>
      <c r="EK24" s="228"/>
      <c r="EL24" s="228"/>
      <c r="EM24" s="228"/>
      <c r="EN24" s="228"/>
      <c r="EO24" s="228"/>
      <c r="EP24" s="228"/>
      <c r="EQ24" s="228"/>
      <c r="ER24" s="228"/>
      <c r="ES24" s="228"/>
      <c r="ET24" s="228"/>
      <c r="EU24" s="228"/>
      <c r="EV24" s="228"/>
      <c r="EW24" s="228"/>
      <c r="EX24" s="228"/>
      <c r="EY24" s="228"/>
      <c r="EZ24" s="228"/>
      <c r="FA24" s="228"/>
      <c r="FB24" s="228"/>
      <c r="FC24" s="228"/>
      <c r="FD24" s="228"/>
      <c r="FE24" s="228"/>
      <c r="FF24" s="228"/>
      <c r="FG24" s="228"/>
      <c r="FH24" s="228"/>
      <c r="FI24" s="228"/>
      <c r="FJ24" s="228"/>
      <c r="FK24" s="228"/>
      <c r="FL24" s="228"/>
      <c r="FM24" s="228"/>
      <c r="FN24" s="228"/>
      <c r="FO24" s="228"/>
      <c r="FP24" s="228"/>
      <c r="FQ24" s="228"/>
      <c r="FR24" s="228"/>
      <c r="FS24" s="228"/>
      <c r="FT24" s="228"/>
      <c r="FU24" s="228"/>
      <c r="FV24" s="228"/>
      <c r="FW24" s="228"/>
      <c r="FX24" s="228"/>
      <c r="FY24" s="228"/>
      <c r="FZ24" s="228"/>
      <c r="GA24" s="228"/>
      <c r="GB24" s="228"/>
      <c r="GC24" s="228"/>
      <c r="GD24" s="228"/>
      <c r="GE24" s="228"/>
      <c r="GF24" s="228"/>
      <c r="GG24" s="228"/>
      <c r="GH24" s="228"/>
      <c r="GI24" s="228"/>
      <c r="GJ24" s="228"/>
      <c r="GK24" s="228"/>
      <c r="GL24" s="228"/>
      <c r="GM24" s="228"/>
      <c r="GN24" s="228"/>
      <c r="GO24" s="228"/>
      <c r="GP24" s="228"/>
      <c r="GQ24" s="228"/>
      <c r="GR24" s="228"/>
      <c r="GS24" s="228"/>
      <c r="GT24" s="228"/>
      <c r="GU24" s="228"/>
      <c r="GV24" s="228"/>
      <c r="GW24" s="228"/>
      <c r="GX24" s="228"/>
      <c r="GY24" s="228"/>
      <c r="GZ24" s="228"/>
      <c r="HA24" s="228"/>
      <c r="HB24" s="228"/>
      <c r="HC24" s="228"/>
      <c r="HD24" s="228"/>
      <c r="HE24" s="228"/>
      <c r="HF24" s="228"/>
      <c r="HG24" s="228"/>
      <c r="HH24" s="228"/>
      <c r="HI24" s="228"/>
      <c r="HJ24" s="228"/>
      <c r="HK24" s="228"/>
      <c r="HL24" s="228"/>
      <c r="HM24" s="228"/>
      <c r="HN24" s="228"/>
      <c r="HO24" s="228"/>
      <c r="HP24" s="228"/>
      <c r="HQ24" s="228"/>
      <c r="HR24" s="228"/>
      <c r="HS24" s="228"/>
      <c r="HT24" s="228"/>
      <c r="HU24" s="228"/>
      <c r="HV24" s="228"/>
      <c r="HW24" s="228"/>
      <c r="HX24" s="228"/>
      <c r="HY24" s="228"/>
      <c r="HZ24" s="228"/>
      <c r="IA24" s="228"/>
      <c r="IB24" s="228"/>
      <c r="IC24" s="228"/>
      <c r="ID24" s="228"/>
      <c r="IE24" s="228"/>
      <c r="IF24" s="228"/>
      <c r="IG24" s="228"/>
      <c r="IH24" s="228"/>
      <c r="II24" s="228"/>
      <c r="IJ24" s="228"/>
      <c r="IK24" s="228"/>
      <c r="IL24" s="228"/>
      <c r="IM24" s="228"/>
      <c r="IN24" s="228"/>
      <c r="IO24" s="228"/>
      <c r="IP24" s="228"/>
      <c r="IQ24" s="228"/>
      <c r="IR24" s="228"/>
      <c r="IS24" s="228"/>
      <c r="IT24" s="228"/>
      <c r="IU24" s="228"/>
      <c r="IV24" s="228"/>
      <c r="IW24" s="228"/>
      <c r="IX24" s="228"/>
      <c r="IY24" s="228"/>
      <c r="IZ24" s="228"/>
      <c r="JA24" s="228"/>
      <c r="JB24" s="228"/>
      <c r="JC24" s="228"/>
      <c r="JD24" s="228"/>
      <c r="JE24" s="228"/>
      <c r="JF24" s="228"/>
      <c r="JG24" s="228"/>
      <c r="JH24" s="228"/>
      <c r="JI24" s="228"/>
      <c r="JJ24" s="228"/>
      <c r="JK24" s="228"/>
      <c r="JL24" s="228"/>
      <c r="JM24" s="228"/>
      <c r="JN24" s="228"/>
      <c r="JO24" s="228"/>
      <c r="JP24" s="228"/>
      <c r="JQ24" s="228"/>
      <c r="JR24" s="228"/>
      <c r="JS24" s="228"/>
      <c r="JT24" s="228"/>
      <c r="JU24" s="228"/>
      <c r="JV24" s="228"/>
      <c r="JW24" s="228"/>
      <c r="JX24" s="228"/>
      <c r="JY24" s="228"/>
      <c r="JZ24" s="228"/>
      <c r="KA24" s="228"/>
      <c r="KB24" s="228"/>
      <c r="KC24" s="228"/>
      <c r="KD24" s="228"/>
      <c r="KE24" s="228"/>
      <c r="KF24" s="228"/>
      <c r="KG24" s="228"/>
      <c r="KH24" s="228"/>
      <c r="KI24" s="228"/>
      <c r="KJ24" s="228"/>
      <c r="KK24" s="228"/>
      <c r="KL24" s="228"/>
      <c r="KM24" s="228"/>
      <c r="KN24" s="228"/>
      <c r="KO24" s="228"/>
      <c r="KP24" s="228"/>
      <c r="KQ24" s="228"/>
      <c r="KR24" s="228"/>
      <c r="KS24" s="228"/>
      <c r="KT24" s="228"/>
      <c r="KU24" s="228"/>
      <c r="KV24" s="228"/>
      <c r="KW24" s="228"/>
      <c r="KX24" s="228"/>
      <c r="KY24" s="228"/>
      <c r="KZ24" s="228"/>
      <c r="LA24" s="228"/>
      <c r="LB24" s="228"/>
      <c r="LC24" s="228"/>
      <c r="LD24" s="228"/>
      <c r="LE24" s="228"/>
      <c r="LF24" s="228"/>
      <c r="LG24" s="228"/>
      <c r="LH24" s="228"/>
      <c r="LI24" s="228"/>
      <c r="LJ24" s="228"/>
      <c r="LK24" s="228"/>
      <c r="LL24" s="228"/>
      <c r="LM24" s="228"/>
      <c r="LN24" s="228"/>
      <c r="LO24" s="228"/>
      <c r="LP24" s="228"/>
      <c r="LQ24" s="228"/>
      <c r="LR24" s="228"/>
      <c r="LS24" s="228"/>
      <c r="LT24" s="228"/>
      <c r="LU24" s="228"/>
      <c r="LV24" s="228"/>
      <c r="LW24" s="228"/>
      <c r="LX24" s="228"/>
      <c r="LY24" s="228"/>
      <c r="LZ24" s="228"/>
      <c r="MA24" s="228"/>
      <c r="MB24" s="228"/>
      <c r="MC24" s="228"/>
      <c r="MD24" s="228"/>
      <c r="ME24" s="228"/>
      <c r="MF24" s="228"/>
      <c r="MG24" s="228"/>
      <c r="MH24" s="228"/>
      <c r="MI24" s="228"/>
      <c r="MJ24" s="228"/>
      <c r="MK24" s="228"/>
      <c r="ML24" s="228"/>
      <c r="MM24" s="228"/>
      <c r="MN24" s="228"/>
      <c r="MO24" s="228"/>
      <c r="MP24" s="228"/>
      <c r="MQ24" s="228"/>
      <c r="MR24" s="228"/>
      <c r="MS24" s="228"/>
      <c r="MT24" s="228"/>
      <c r="MU24" s="228"/>
      <c r="MV24" s="228"/>
      <c r="MW24" s="228"/>
      <c r="MX24" s="228"/>
      <c r="MY24" s="228"/>
      <c r="MZ24" s="228"/>
      <c r="NA24" s="228"/>
      <c r="NB24" s="228"/>
      <c r="NC24" s="228"/>
      <c r="ND24" s="228"/>
      <c r="NE24" s="228"/>
      <c r="NF24" s="228"/>
      <c r="NG24" s="228"/>
      <c r="NH24" s="228"/>
      <c r="NI24" s="228"/>
      <c r="NJ24" s="228"/>
      <c r="NK24" s="228"/>
      <c r="NL24" s="228"/>
      <c r="NM24" s="228"/>
      <c r="NN24" s="228"/>
      <c r="NO24" s="228"/>
      <c r="NP24" s="228"/>
      <c r="NQ24" s="228"/>
      <c r="NR24" s="228"/>
      <c r="NS24" s="228"/>
      <c r="NT24" s="228"/>
      <c r="NU24" s="228"/>
      <c r="NV24" s="228"/>
      <c r="NW24" s="228"/>
      <c r="NX24" s="228"/>
      <c r="NY24" s="228"/>
      <c r="NZ24" s="228"/>
      <c r="OA24" s="228"/>
      <c r="OB24" s="228"/>
      <c r="OC24" s="228"/>
      <c r="OD24" s="228"/>
      <c r="OE24" s="228"/>
      <c r="OF24" s="228"/>
      <c r="OG24" s="228"/>
      <c r="OH24" s="228"/>
      <c r="OI24" s="228"/>
      <c r="OJ24" s="228"/>
      <c r="OK24" s="228"/>
      <c r="OL24" s="228"/>
      <c r="OM24" s="228"/>
      <c r="ON24" s="228"/>
      <c r="OO24" s="228"/>
      <c r="OP24" s="228"/>
      <c r="OQ24" s="228"/>
      <c r="OR24" s="228"/>
      <c r="OS24" s="228"/>
      <c r="OT24" s="228"/>
      <c r="OU24" s="228"/>
      <c r="OV24" s="228"/>
      <c r="OW24" s="228"/>
      <c r="OX24" s="228"/>
      <c r="OY24" s="228"/>
      <c r="OZ24" s="228"/>
      <c r="PA24" s="228"/>
      <c r="PB24" s="228"/>
      <c r="PC24" s="228"/>
      <c r="PD24" s="228"/>
      <c r="PE24" s="228"/>
      <c r="PF24" s="228"/>
      <c r="PG24" s="228"/>
      <c r="PH24" s="228"/>
      <c r="PI24" s="228"/>
      <c r="PJ24" s="228"/>
      <c r="PK24" s="228"/>
      <c r="PL24" s="228"/>
      <c r="PM24" s="228"/>
      <c r="PN24" s="228"/>
      <c r="PO24" s="228"/>
      <c r="PP24" s="228"/>
      <c r="PQ24" s="228"/>
      <c r="PR24" s="228"/>
      <c r="PS24" s="228"/>
      <c r="PT24" s="228"/>
      <c r="PU24" s="228"/>
      <c r="PV24" s="228"/>
      <c r="PW24" s="228"/>
      <c r="PX24" s="228"/>
      <c r="PY24" s="228"/>
      <c r="PZ24" s="228"/>
      <c r="QA24" s="228"/>
      <c r="QB24" s="228"/>
      <c r="QC24" s="228"/>
      <c r="QD24" s="228"/>
      <c r="QE24" s="228"/>
      <c r="QF24" s="228"/>
      <c r="QG24" s="228"/>
      <c r="QH24" s="228"/>
      <c r="QI24" s="228"/>
      <c r="QJ24" s="228"/>
      <c r="QK24" s="228"/>
      <c r="QL24" s="228"/>
      <c r="QM24" s="228"/>
      <c r="QN24" s="228"/>
      <c r="QO24" s="228"/>
      <c r="QP24" s="228"/>
      <c r="QQ24" s="228"/>
      <c r="QR24" s="228"/>
      <c r="QS24" s="228"/>
      <c r="QT24" s="228"/>
      <c r="QU24" s="228"/>
      <c r="QV24" s="228"/>
      <c r="QW24" s="228"/>
      <c r="QX24" s="228"/>
      <c r="QY24" s="228"/>
      <c r="QZ24" s="228"/>
      <c r="RA24" s="228"/>
      <c r="RB24" s="228"/>
      <c r="RC24" s="228"/>
      <c r="RD24" s="228"/>
      <c r="RE24" s="228"/>
      <c r="RF24" s="228"/>
      <c r="RG24" s="228"/>
      <c r="RH24" s="228"/>
      <c r="RI24" s="228"/>
      <c r="RJ24" s="228"/>
      <c r="RK24" s="228"/>
      <c r="RL24" s="228"/>
      <c r="RM24" s="228"/>
      <c r="RN24" s="228"/>
      <c r="RO24" s="228"/>
      <c r="RP24" s="228"/>
      <c r="RQ24" s="228"/>
      <c r="RR24" s="228"/>
      <c r="RS24" s="228"/>
      <c r="RT24" s="228"/>
      <c r="RU24" s="228"/>
      <c r="RV24" s="228"/>
      <c r="RW24" s="228"/>
      <c r="RX24" s="228"/>
      <c r="RY24" s="228"/>
      <c r="RZ24" s="228"/>
      <c r="SA24" s="228"/>
      <c r="SB24" s="228"/>
      <c r="SC24" s="228"/>
      <c r="SD24" s="228"/>
      <c r="SE24" s="228"/>
      <c r="SF24" s="228"/>
      <c r="SG24" s="228"/>
      <c r="SH24" s="228"/>
      <c r="SI24" s="228"/>
      <c r="SJ24" s="228"/>
      <c r="SK24" s="228"/>
      <c r="SL24" s="228"/>
      <c r="SM24" s="228"/>
      <c r="SN24" s="228"/>
      <c r="SO24" s="228"/>
      <c r="SP24" s="228"/>
      <c r="SQ24" s="228"/>
      <c r="SR24" s="228"/>
      <c r="SS24" s="228"/>
      <c r="ST24" s="228"/>
      <c r="SU24" s="228"/>
      <c r="SV24" s="228"/>
      <c r="SW24" s="228"/>
      <c r="SX24" s="228"/>
      <c r="SY24" s="228"/>
      <c r="SZ24" s="228"/>
      <c r="TA24" s="228"/>
      <c r="TB24" s="228"/>
      <c r="TC24" s="228"/>
      <c r="TD24" s="228"/>
      <c r="TE24" s="228"/>
      <c r="TF24" s="228"/>
      <c r="TG24" s="228"/>
      <c r="TH24" s="228"/>
      <c r="TI24" s="228"/>
      <c r="TJ24" s="228"/>
      <c r="TK24" s="228"/>
      <c r="TL24" s="228"/>
      <c r="TM24" s="228"/>
      <c r="TN24" s="228"/>
      <c r="TO24" s="228"/>
      <c r="TP24" s="228"/>
      <c r="TQ24" s="228"/>
      <c r="TR24" s="228"/>
      <c r="TS24" s="228"/>
      <c r="TT24" s="228"/>
      <c r="TU24" s="228"/>
      <c r="TV24" s="228"/>
      <c r="TW24" s="228"/>
      <c r="TX24" s="228"/>
      <c r="TY24" s="228"/>
      <c r="TZ24" s="228"/>
      <c r="UA24" s="228"/>
      <c r="UB24" s="228"/>
      <c r="UC24" s="228"/>
      <c r="UD24" s="228"/>
      <c r="UE24" s="228"/>
      <c r="UF24" s="228"/>
      <c r="UG24" s="228"/>
      <c r="UH24" s="228"/>
      <c r="UI24" s="228"/>
      <c r="UJ24" s="228"/>
      <c r="UK24" s="228"/>
      <c r="UL24" s="228"/>
      <c r="UM24" s="228"/>
      <c r="UN24" s="228"/>
      <c r="UO24" s="228"/>
      <c r="UP24" s="228"/>
      <c r="UQ24" s="228"/>
      <c r="UR24" s="228"/>
      <c r="US24" s="228"/>
      <c r="UT24" s="228"/>
      <c r="UU24" s="228"/>
      <c r="UV24" s="228"/>
      <c r="UW24" s="228"/>
      <c r="UX24" s="228"/>
      <c r="UY24" s="228"/>
      <c r="UZ24" s="228"/>
      <c r="VA24" s="228"/>
      <c r="VB24" s="228"/>
      <c r="VC24" s="228"/>
      <c r="VD24" s="228"/>
      <c r="VE24" s="228"/>
      <c r="VF24" s="228"/>
      <c r="VG24" s="228"/>
      <c r="VH24" s="228"/>
      <c r="VI24" s="228"/>
      <c r="VJ24" s="228"/>
      <c r="VK24" s="228"/>
      <c r="VL24" s="228"/>
      <c r="VM24" s="228"/>
      <c r="VN24" s="228"/>
      <c r="VO24" s="228"/>
      <c r="VP24" s="228"/>
      <c r="VQ24" s="228"/>
      <c r="VR24" s="228"/>
      <c r="VS24" s="228"/>
      <c r="VT24" s="228"/>
      <c r="VU24" s="228"/>
      <c r="VV24" s="228"/>
      <c r="VW24" s="228"/>
      <c r="VX24" s="228"/>
      <c r="VY24" s="228"/>
      <c r="VZ24" s="228"/>
      <c r="WA24" s="228"/>
      <c r="WB24" s="228"/>
      <c r="WC24" s="228"/>
      <c r="WD24" s="228"/>
      <c r="WE24" s="228"/>
      <c r="WF24" s="228"/>
      <c r="WG24" s="228"/>
      <c r="WH24" s="228"/>
      <c r="WI24" s="228"/>
      <c r="WJ24" s="228"/>
      <c r="WK24" s="228"/>
      <c r="WL24" s="228"/>
      <c r="WM24" s="228"/>
      <c r="WN24" s="228"/>
      <c r="WO24" s="228"/>
      <c r="WP24" s="228"/>
      <c r="WQ24" s="228"/>
      <c r="WR24" s="228"/>
      <c r="WS24" s="228"/>
      <c r="WT24" s="228"/>
      <c r="WU24" s="228"/>
      <c r="WV24" s="228"/>
      <c r="WW24" s="228"/>
      <c r="WX24" s="228"/>
      <c r="WY24" s="228"/>
      <c r="WZ24" s="228"/>
      <c r="XA24" s="228"/>
      <c r="XB24" s="228"/>
      <c r="XC24" s="228"/>
      <c r="XD24" s="228"/>
      <c r="XE24" s="228"/>
      <c r="XF24" s="228"/>
      <c r="XG24" s="228"/>
      <c r="XH24" s="228"/>
      <c r="XI24" s="228"/>
      <c r="XJ24" s="228"/>
      <c r="XK24" s="228"/>
      <c r="XL24" s="228"/>
      <c r="XM24" s="228"/>
      <c r="XN24" s="228"/>
      <c r="XO24" s="228"/>
      <c r="XP24" s="228"/>
      <c r="XQ24" s="228"/>
      <c r="XR24" s="228"/>
      <c r="XS24" s="228"/>
      <c r="XT24" s="228"/>
      <c r="XU24" s="228"/>
      <c r="XV24" s="228"/>
      <c r="XW24" s="228"/>
      <c r="XX24" s="228"/>
      <c r="XY24" s="228"/>
      <c r="XZ24" s="228"/>
      <c r="YA24" s="228"/>
      <c r="YB24" s="228"/>
      <c r="YC24" s="228"/>
      <c r="YD24" s="228"/>
      <c r="YE24" s="228"/>
      <c r="YF24" s="228"/>
      <c r="YG24" s="228"/>
      <c r="YH24" s="228"/>
      <c r="YI24" s="228"/>
      <c r="YJ24" s="228"/>
      <c r="YK24" s="228"/>
      <c r="YL24" s="228"/>
      <c r="YM24" s="228"/>
      <c r="YN24" s="228"/>
      <c r="YO24" s="228"/>
      <c r="YP24" s="228"/>
      <c r="YQ24" s="228"/>
      <c r="YR24" s="228"/>
      <c r="YS24" s="228"/>
      <c r="YT24" s="228"/>
      <c r="YU24" s="228"/>
      <c r="YV24" s="228"/>
      <c r="YW24" s="228"/>
      <c r="YX24" s="228"/>
      <c r="YY24" s="228"/>
      <c r="YZ24" s="228"/>
      <c r="ZA24" s="228"/>
      <c r="ZB24" s="228"/>
      <c r="ZC24" s="228"/>
      <c r="ZD24" s="228"/>
      <c r="ZE24" s="228"/>
      <c r="ZF24" s="228"/>
      <c r="ZG24" s="228"/>
      <c r="ZH24" s="228"/>
      <c r="ZI24" s="228"/>
      <c r="ZJ24" s="228"/>
      <c r="ZK24" s="228"/>
      <c r="ZL24" s="228"/>
      <c r="ZM24" s="228"/>
      <c r="ZN24" s="228"/>
      <c r="ZO24" s="228"/>
      <c r="ZP24" s="228"/>
      <c r="ZQ24" s="228"/>
      <c r="ZR24" s="228"/>
      <c r="ZS24" s="228"/>
      <c r="ZT24" s="228"/>
      <c r="ZU24" s="228"/>
      <c r="ZV24" s="228"/>
      <c r="ZW24" s="228"/>
      <c r="ZX24" s="228"/>
      <c r="ZY24" s="228"/>
      <c r="ZZ24" s="228"/>
      <c r="AAA24" s="228"/>
      <c r="AAB24" s="228"/>
      <c r="AAC24" s="228"/>
      <c r="AAD24" s="228"/>
      <c r="AAE24" s="228"/>
      <c r="AAF24" s="228"/>
      <c r="AAG24" s="228"/>
      <c r="AAH24" s="228"/>
      <c r="AAI24" s="228"/>
      <c r="AAJ24" s="228"/>
      <c r="AAK24" s="228"/>
      <c r="AAL24" s="228"/>
      <c r="AAM24" s="228"/>
      <c r="AAN24" s="228"/>
      <c r="AAO24" s="228"/>
      <c r="AAP24" s="228"/>
      <c r="AAQ24" s="228"/>
      <c r="AAR24" s="228"/>
      <c r="AAS24" s="228"/>
      <c r="AAT24" s="228"/>
      <c r="AAU24" s="228"/>
      <c r="AAV24" s="228"/>
      <c r="AAW24" s="228"/>
      <c r="AAX24" s="228"/>
      <c r="AAY24" s="228"/>
      <c r="AAZ24" s="228"/>
      <c r="ABA24" s="228"/>
      <c r="ABB24" s="228"/>
      <c r="ABC24" s="228"/>
      <c r="ABD24" s="228"/>
      <c r="ABE24" s="228"/>
      <c r="ABF24" s="228"/>
      <c r="ABG24" s="228"/>
      <c r="ABH24" s="228"/>
      <c r="ABI24" s="228"/>
      <c r="ABJ24" s="228"/>
      <c r="ABK24" s="228"/>
      <c r="ABL24" s="228"/>
      <c r="ABM24" s="228"/>
      <c r="ABN24" s="228"/>
      <c r="ABO24" s="228"/>
      <c r="ABP24" s="228"/>
      <c r="ABQ24" s="228"/>
      <c r="ABR24" s="228"/>
      <c r="ABS24" s="228"/>
      <c r="ABT24" s="228"/>
      <c r="ABU24" s="228"/>
      <c r="ABV24" s="228"/>
      <c r="ABW24" s="228"/>
      <c r="ABX24" s="228"/>
      <c r="ABY24" s="228"/>
      <c r="ABZ24" s="228"/>
      <c r="ACA24" s="228"/>
      <c r="ACB24" s="228"/>
      <c r="ACC24" s="228"/>
      <c r="ACD24" s="228"/>
      <c r="ACE24" s="228"/>
      <c r="ACF24" s="228"/>
      <c r="ACG24" s="228"/>
      <c r="ACH24" s="228"/>
      <c r="ACI24" s="228"/>
      <c r="ACJ24" s="228"/>
      <c r="ACK24" s="228"/>
      <c r="ACL24" s="228"/>
      <c r="ACM24" s="228"/>
      <c r="ACN24" s="228"/>
      <c r="ACO24" s="228"/>
      <c r="ACP24" s="228"/>
      <c r="ACQ24" s="228"/>
      <c r="ACR24" s="228"/>
      <c r="ACS24" s="228"/>
      <c r="ACT24" s="228"/>
      <c r="ACU24" s="228"/>
      <c r="ACV24" s="228"/>
      <c r="ACW24" s="228"/>
      <c r="ACX24" s="228"/>
      <c r="ACY24" s="228"/>
      <c r="ACZ24" s="228"/>
      <c r="ADA24" s="228"/>
      <c r="ADB24" s="228"/>
      <c r="ADC24" s="228"/>
      <c r="ADD24" s="228"/>
      <c r="ADE24" s="228"/>
      <c r="ADF24" s="228"/>
      <c r="ADG24" s="228"/>
      <c r="ADH24" s="228"/>
      <c r="ADI24" s="228"/>
      <c r="ADJ24" s="228"/>
      <c r="ADK24" s="228"/>
      <c r="ADL24" s="228"/>
      <c r="ADM24" s="228"/>
      <c r="ADN24" s="228"/>
      <c r="ADO24" s="228"/>
      <c r="ADP24" s="228"/>
      <c r="ADQ24" s="228"/>
      <c r="ADR24" s="228"/>
      <c r="ADS24" s="228"/>
      <c r="ADT24" s="228"/>
      <c r="ADU24" s="228"/>
      <c r="ADV24" s="228"/>
      <c r="ADW24" s="228"/>
      <c r="ADX24" s="228"/>
      <c r="ADY24" s="228"/>
      <c r="ADZ24" s="228"/>
      <c r="AEA24" s="228"/>
      <c r="AEB24" s="228"/>
      <c r="AEC24" s="228"/>
      <c r="AED24" s="228"/>
      <c r="AEE24" s="228"/>
      <c r="AEF24" s="228"/>
      <c r="AEG24" s="228"/>
      <c r="AEH24" s="228"/>
      <c r="AEI24" s="228"/>
      <c r="AEJ24" s="228"/>
      <c r="AEK24" s="228"/>
      <c r="AEL24" s="228"/>
      <c r="AEM24" s="228"/>
      <c r="AEN24" s="228"/>
      <c r="AEO24" s="228"/>
      <c r="AEP24" s="228"/>
      <c r="AEQ24" s="228"/>
      <c r="AER24" s="228"/>
      <c r="AES24" s="228"/>
      <c r="AET24" s="228"/>
      <c r="AEU24" s="228"/>
      <c r="AEV24" s="228"/>
      <c r="AEW24" s="228"/>
      <c r="AEX24" s="228"/>
      <c r="AEY24" s="228"/>
      <c r="AEZ24" s="228"/>
      <c r="AFA24" s="228"/>
      <c r="AFB24" s="228"/>
      <c r="AFC24" s="228"/>
      <c r="AFD24" s="228"/>
      <c r="AFE24" s="228"/>
      <c r="AFF24" s="228"/>
      <c r="AFG24" s="228"/>
      <c r="AFH24" s="228"/>
      <c r="AFI24" s="228"/>
      <c r="AFJ24" s="228"/>
      <c r="AFK24" s="228"/>
      <c r="AFL24" s="228"/>
      <c r="AFM24" s="228"/>
      <c r="AFN24" s="228"/>
      <c r="AFO24" s="228"/>
      <c r="AFP24" s="228"/>
      <c r="AFQ24" s="228"/>
      <c r="AFR24" s="228"/>
      <c r="AFS24" s="228"/>
      <c r="AFT24" s="228"/>
      <c r="AFU24" s="228"/>
      <c r="AFV24" s="228"/>
      <c r="AFW24" s="228"/>
      <c r="AFX24" s="228"/>
      <c r="AFY24" s="228"/>
      <c r="AFZ24" s="228"/>
      <c r="AGA24" s="228"/>
      <c r="AGB24" s="228"/>
      <c r="AGC24" s="228"/>
      <c r="AGD24" s="228"/>
      <c r="AGE24" s="228"/>
      <c r="AGF24" s="228"/>
      <c r="AGG24" s="228"/>
      <c r="AGH24" s="228"/>
      <c r="AGI24" s="228"/>
      <c r="AGJ24" s="228"/>
      <c r="AGK24" s="228"/>
      <c r="AGL24" s="228"/>
      <c r="AGM24" s="228"/>
      <c r="AGN24" s="228"/>
      <c r="AGO24" s="228"/>
      <c r="AGP24" s="228"/>
      <c r="AGQ24" s="228"/>
      <c r="AGR24" s="228"/>
      <c r="AGS24" s="228"/>
      <c r="AGT24" s="228"/>
      <c r="AGU24" s="228"/>
      <c r="AGV24" s="228"/>
      <c r="AGW24" s="228"/>
      <c r="AGX24" s="228"/>
      <c r="AGY24" s="228"/>
      <c r="AGZ24" s="228"/>
      <c r="AHA24" s="228"/>
      <c r="AHB24" s="228"/>
      <c r="AHC24" s="228"/>
      <c r="AHD24" s="228"/>
      <c r="AHE24" s="228"/>
      <c r="AHF24" s="228"/>
      <c r="AHG24" s="228"/>
      <c r="AHH24" s="228"/>
      <c r="AHI24" s="228"/>
      <c r="AHJ24" s="228"/>
      <c r="AHK24" s="228"/>
      <c r="AHL24" s="228"/>
      <c r="AHM24" s="228"/>
      <c r="AHN24" s="228"/>
      <c r="AHO24" s="228"/>
      <c r="AHP24" s="228"/>
      <c r="AHQ24" s="228"/>
      <c r="AHR24" s="228"/>
      <c r="AHS24" s="228"/>
      <c r="AHT24" s="228"/>
      <c r="AHU24" s="228"/>
      <c r="AHV24" s="228"/>
      <c r="AHW24" s="228"/>
      <c r="AHX24" s="228"/>
      <c r="AHY24" s="228"/>
      <c r="AHZ24" s="228"/>
      <c r="AIA24" s="228"/>
      <c r="AIB24" s="228"/>
      <c r="AIC24" s="228"/>
      <c r="AID24" s="228"/>
      <c r="AIE24" s="228"/>
      <c r="AIF24" s="228"/>
      <c r="AIG24" s="228"/>
      <c r="AIH24" s="228"/>
      <c r="AII24" s="228"/>
      <c r="AIJ24" s="228"/>
      <c r="AIK24" s="228"/>
      <c r="AIL24" s="228"/>
      <c r="AIM24" s="228"/>
      <c r="AIN24" s="228"/>
      <c r="AIO24" s="228"/>
      <c r="AIP24" s="228"/>
      <c r="AIQ24" s="228"/>
      <c r="AIR24" s="228"/>
      <c r="AIS24" s="228"/>
      <c r="AIT24" s="228"/>
      <c r="AIU24" s="228"/>
      <c r="AIV24" s="228"/>
      <c r="AIW24" s="228"/>
      <c r="AIX24" s="228"/>
      <c r="AIY24" s="228"/>
      <c r="AIZ24" s="228"/>
      <c r="AJA24" s="228"/>
      <c r="AJB24" s="228"/>
      <c r="AJC24" s="228"/>
      <c r="AJD24" s="228"/>
      <c r="AJE24" s="228"/>
      <c r="AJF24" s="228"/>
      <c r="AJG24" s="228"/>
      <c r="AJH24" s="228"/>
      <c r="AJI24" s="228"/>
      <c r="AJJ24" s="228"/>
      <c r="AJK24" s="228"/>
      <c r="AJL24" s="228"/>
      <c r="AJM24" s="228"/>
      <c r="AJN24" s="228"/>
      <c r="AJO24" s="228"/>
      <c r="AJP24" s="228"/>
      <c r="AJQ24" s="228"/>
      <c r="AJR24" s="228"/>
      <c r="AJS24" s="228"/>
      <c r="AJT24" s="228"/>
      <c r="AJU24" s="228"/>
      <c r="AJV24" s="228"/>
      <c r="AJW24" s="228"/>
      <c r="AJX24" s="228"/>
      <c r="AJY24" s="228"/>
      <c r="AJZ24" s="228"/>
      <c r="AKA24" s="228"/>
      <c r="AKB24" s="228"/>
      <c r="AKC24" s="228"/>
      <c r="AKD24" s="228"/>
      <c r="AKE24" s="228"/>
      <c r="AKF24" s="228"/>
      <c r="AKG24" s="228"/>
      <c r="AKH24" s="228"/>
      <c r="AKI24" s="228"/>
      <c r="AKJ24" s="228"/>
      <c r="AKK24" s="228"/>
      <c r="AKL24" s="228"/>
      <c r="AKM24" s="228"/>
      <c r="AKN24" s="228"/>
      <c r="AKO24" s="228"/>
      <c r="AKP24" s="228"/>
      <c r="AKQ24" s="228"/>
      <c r="AKR24" s="228"/>
      <c r="AKS24" s="228"/>
      <c r="AKT24" s="228"/>
      <c r="AKU24" s="228"/>
      <c r="AKV24" s="228"/>
      <c r="AKW24" s="228"/>
      <c r="AKX24" s="228"/>
      <c r="AKY24" s="228"/>
      <c r="AKZ24" s="228"/>
      <c r="ALA24" s="228"/>
      <c r="ALB24" s="228"/>
      <c r="ALC24" s="228"/>
      <c r="ALD24" s="228"/>
      <c r="ALE24" s="228"/>
      <c r="ALF24" s="228"/>
      <c r="ALG24" s="228"/>
      <c r="ALH24" s="228"/>
      <c r="ALI24" s="228"/>
      <c r="ALJ24" s="228"/>
      <c r="ALK24" s="228"/>
      <c r="ALL24" s="228"/>
      <c r="ALM24" s="228"/>
      <c r="ALN24" s="228"/>
      <c r="ALO24" s="228"/>
      <c r="ALP24" s="228"/>
      <c r="ALQ24" s="228"/>
      <c r="ALR24" s="228"/>
      <c r="ALS24" s="228"/>
      <c r="ALT24" s="228"/>
      <c r="ALU24" s="228"/>
      <c r="ALV24" s="228"/>
      <c r="ALW24" s="228"/>
      <c r="ALX24" s="228"/>
      <c r="ALY24" s="228"/>
      <c r="ALZ24" s="228"/>
      <c r="AMA24" s="228"/>
      <c r="AMB24" s="228"/>
      <c r="AMC24" s="228"/>
      <c r="AMD24" s="228"/>
      <c r="AME24" s="228"/>
      <c r="AMF24" s="228"/>
      <c r="AMG24" s="228"/>
      <c r="AMH24" s="228"/>
      <c r="AMI24" s="228"/>
      <c r="AMJ24" s="228"/>
      <c r="AMK24" s="228"/>
      <c r="AML24" s="228"/>
      <c r="AMM24" s="228"/>
      <c r="AMN24" s="228"/>
      <c r="AMO24" s="228"/>
      <c r="AMP24" s="228"/>
      <c r="AMQ24" s="228"/>
      <c r="AMR24" s="228"/>
      <c r="AMS24" s="228"/>
      <c r="AMT24" s="228"/>
      <c r="AMU24" s="228"/>
      <c r="AMV24" s="228"/>
      <c r="AMW24" s="228"/>
      <c r="AMX24" s="228"/>
      <c r="AMY24" s="228"/>
      <c r="AMZ24" s="228"/>
      <c r="ANA24" s="228"/>
      <c r="ANB24" s="228"/>
      <c r="ANC24" s="228"/>
      <c r="AND24" s="228"/>
      <c r="ANE24" s="228"/>
      <c r="ANF24" s="228"/>
      <c r="ANG24" s="228"/>
      <c r="ANH24" s="228"/>
      <c r="ANI24" s="228"/>
      <c r="ANJ24" s="228"/>
      <c r="ANK24" s="228"/>
      <c r="ANL24" s="228"/>
      <c r="ANM24" s="228"/>
      <c r="ANN24" s="228"/>
      <c r="ANO24" s="228"/>
      <c r="ANP24" s="228"/>
      <c r="ANQ24" s="228"/>
      <c r="ANR24" s="228"/>
      <c r="ANS24" s="228"/>
      <c r="ANT24" s="228"/>
      <c r="ANU24" s="228"/>
      <c r="ANV24" s="228"/>
      <c r="ANW24" s="228"/>
      <c r="ANX24" s="228"/>
      <c r="ANY24" s="228"/>
      <c r="ANZ24" s="228"/>
      <c r="AOA24" s="228"/>
      <c r="AOB24" s="228"/>
      <c r="AOC24" s="228"/>
      <c r="AOD24" s="228"/>
      <c r="AOE24" s="228"/>
      <c r="AOF24" s="228"/>
      <c r="AOG24" s="228"/>
      <c r="AOH24" s="228"/>
      <c r="AOI24" s="228"/>
      <c r="AOJ24" s="228"/>
      <c r="AOK24" s="228"/>
      <c r="AOL24" s="228"/>
      <c r="AOM24" s="228"/>
      <c r="AON24" s="228"/>
      <c r="AOO24" s="228"/>
      <c r="AOP24" s="228"/>
      <c r="AOQ24" s="228"/>
      <c r="AOR24" s="228"/>
      <c r="AOS24" s="228"/>
      <c r="AOT24" s="228"/>
      <c r="AOU24" s="228"/>
      <c r="AOV24" s="228"/>
      <c r="AOW24" s="228"/>
      <c r="AOX24" s="228"/>
      <c r="AOY24" s="228"/>
      <c r="AOZ24" s="228"/>
      <c r="APA24" s="228"/>
      <c r="APB24" s="228"/>
      <c r="APC24" s="228"/>
      <c r="APD24" s="228"/>
      <c r="APE24" s="228"/>
      <c r="APF24" s="228"/>
      <c r="APG24" s="228"/>
      <c r="APH24" s="228"/>
      <c r="API24" s="228"/>
      <c r="APJ24" s="228"/>
      <c r="APK24" s="228"/>
      <c r="APL24" s="228"/>
      <c r="APM24" s="228"/>
      <c r="APN24" s="228"/>
      <c r="APO24" s="228"/>
      <c r="APP24" s="228"/>
      <c r="APQ24" s="228"/>
      <c r="APR24" s="228"/>
      <c r="APS24" s="228"/>
      <c r="APT24" s="228"/>
      <c r="APU24" s="228"/>
      <c r="APV24" s="228"/>
      <c r="APW24" s="228"/>
      <c r="APX24" s="228"/>
      <c r="APY24" s="228"/>
      <c r="APZ24" s="228"/>
      <c r="AQA24" s="228"/>
      <c r="AQB24" s="228"/>
      <c r="AQC24" s="228"/>
      <c r="AQD24" s="228"/>
      <c r="AQE24" s="228"/>
      <c r="AQF24" s="228"/>
      <c r="AQG24" s="228"/>
      <c r="AQH24" s="228"/>
      <c r="AQI24" s="228"/>
      <c r="AQJ24" s="228"/>
      <c r="AQK24" s="228"/>
      <c r="AQL24" s="228"/>
      <c r="AQM24" s="228"/>
      <c r="AQN24" s="228"/>
      <c r="AQO24" s="228"/>
      <c r="AQP24" s="228"/>
      <c r="AQQ24" s="228"/>
      <c r="AQR24" s="228"/>
      <c r="AQS24" s="228"/>
      <c r="AQT24" s="228"/>
      <c r="AQU24" s="228"/>
      <c r="AQV24" s="228"/>
      <c r="AQW24" s="228"/>
      <c r="AQX24" s="228"/>
      <c r="AQY24" s="228"/>
      <c r="AQZ24" s="228"/>
      <c r="ARA24" s="228"/>
      <c r="ARB24" s="228"/>
      <c r="ARC24" s="228"/>
      <c r="ARD24" s="228"/>
      <c r="ARE24" s="228"/>
      <c r="ARF24" s="228"/>
      <c r="ARG24" s="228"/>
      <c r="ARH24" s="228"/>
      <c r="ARI24" s="228"/>
      <c r="ARJ24" s="228"/>
      <c r="ARK24" s="228"/>
      <c r="ARL24" s="228"/>
      <c r="ARM24" s="228"/>
      <c r="ARN24" s="228"/>
      <c r="ARO24" s="228"/>
      <c r="ARP24" s="228"/>
      <c r="ARQ24" s="228"/>
      <c r="ARR24" s="228"/>
      <c r="ARS24" s="228"/>
      <c r="ART24" s="228"/>
      <c r="ARU24" s="228"/>
      <c r="ARV24" s="228"/>
      <c r="ARW24" s="228"/>
      <c r="ARX24" s="228"/>
      <c r="ARY24" s="228"/>
      <c r="ARZ24" s="228"/>
      <c r="ASA24" s="228"/>
      <c r="ASB24" s="228"/>
      <c r="ASC24" s="228"/>
      <c r="ASD24" s="228"/>
      <c r="ASE24" s="228"/>
      <c r="ASF24" s="228"/>
      <c r="ASG24" s="228"/>
      <c r="ASH24" s="228"/>
      <c r="ASI24" s="228"/>
      <c r="ASJ24" s="228"/>
      <c r="ASK24" s="228"/>
      <c r="ASL24" s="228"/>
      <c r="ASM24" s="228"/>
      <c r="ASN24" s="228"/>
      <c r="ASO24" s="228"/>
      <c r="ASP24" s="228"/>
      <c r="ASQ24" s="228"/>
      <c r="ASR24" s="228"/>
      <c r="ASS24" s="228"/>
      <c r="AST24" s="228"/>
      <c r="ASU24" s="228"/>
      <c r="ASV24" s="228"/>
      <c r="ASW24" s="228"/>
      <c r="ASX24" s="228"/>
      <c r="ASY24" s="228"/>
      <c r="ASZ24" s="228"/>
      <c r="ATA24" s="228"/>
      <c r="ATB24" s="228"/>
      <c r="ATC24" s="228"/>
      <c r="ATD24" s="228"/>
      <c r="ATE24" s="228"/>
      <c r="ATF24" s="228"/>
      <c r="ATG24" s="228"/>
      <c r="ATH24" s="228"/>
      <c r="ATI24" s="228"/>
      <c r="ATJ24" s="228"/>
      <c r="ATK24" s="228"/>
      <c r="ATL24" s="228"/>
      <c r="ATM24" s="228"/>
      <c r="ATN24" s="228"/>
      <c r="ATO24" s="228"/>
      <c r="ATP24" s="228"/>
      <c r="ATQ24" s="228"/>
      <c r="ATR24" s="228"/>
      <c r="ATS24" s="228"/>
      <c r="ATT24" s="228"/>
      <c r="ATU24" s="228"/>
      <c r="ATV24" s="228"/>
      <c r="ATW24" s="228"/>
      <c r="ATX24" s="228"/>
      <c r="ATY24" s="228"/>
      <c r="ATZ24" s="228"/>
      <c r="AUA24" s="228"/>
      <c r="AUB24" s="228"/>
      <c r="AUC24" s="228"/>
      <c r="AUD24" s="228"/>
      <c r="AUE24" s="228"/>
      <c r="AUF24" s="228"/>
      <c r="AUG24" s="228"/>
      <c r="AUH24" s="228"/>
      <c r="AUI24" s="228"/>
      <c r="AUJ24" s="228"/>
      <c r="AUK24" s="228"/>
      <c r="AUL24" s="228"/>
      <c r="AUM24" s="228"/>
      <c r="AUN24" s="228"/>
      <c r="AUO24" s="228"/>
      <c r="AUP24" s="228"/>
      <c r="AUQ24" s="228"/>
      <c r="AUR24" s="228"/>
      <c r="AUS24" s="228"/>
      <c r="AUT24" s="228"/>
      <c r="AUU24" s="228"/>
      <c r="AUV24" s="228"/>
      <c r="AUW24" s="228"/>
      <c r="AUX24" s="228"/>
      <c r="AUY24" s="228"/>
      <c r="AUZ24" s="228"/>
      <c r="AVA24" s="228"/>
      <c r="AVB24" s="228"/>
      <c r="AVC24" s="228"/>
      <c r="AVD24" s="228"/>
      <c r="AVE24" s="228"/>
      <c r="AVF24" s="228"/>
      <c r="AVG24" s="228"/>
      <c r="AVH24" s="228"/>
      <c r="AVI24" s="228"/>
      <c r="AVJ24" s="228"/>
      <c r="AVK24" s="228"/>
      <c r="AVL24" s="228"/>
      <c r="AVM24" s="228"/>
      <c r="AVN24" s="228"/>
      <c r="AVO24" s="228"/>
      <c r="AVP24" s="228"/>
      <c r="AVQ24" s="228"/>
      <c r="AVR24" s="228"/>
      <c r="AVS24" s="228"/>
      <c r="AVT24" s="228"/>
      <c r="AVU24" s="228"/>
      <c r="AVV24" s="228"/>
      <c r="AVW24" s="228"/>
      <c r="AVX24" s="228"/>
      <c r="AVY24" s="228"/>
      <c r="AVZ24" s="228"/>
      <c r="AWA24" s="228"/>
      <c r="AWB24" s="228"/>
      <c r="AWC24" s="228"/>
      <c r="AWD24" s="228"/>
      <c r="AWE24" s="228"/>
      <c r="AWF24" s="228"/>
      <c r="AWG24" s="228"/>
      <c r="AWH24" s="228"/>
      <c r="AWI24" s="228"/>
      <c r="AWJ24" s="228"/>
      <c r="AWK24" s="228"/>
      <c r="AWL24" s="228"/>
      <c r="AWM24" s="228"/>
      <c r="AWN24" s="228"/>
      <c r="AWO24" s="228"/>
      <c r="AWP24" s="228"/>
      <c r="AWQ24" s="228"/>
      <c r="AWR24" s="228"/>
      <c r="AWS24" s="228"/>
      <c r="AWT24" s="228"/>
      <c r="AWU24" s="228"/>
      <c r="AWV24" s="228"/>
      <c r="AWW24" s="228"/>
      <c r="AWX24" s="228"/>
      <c r="AWY24" s="228"/>
      <c r="AWZ24" s="228"/>
      <c r="AXA24" s="228"/>
      <c r="AXB24" s="228"/>
      <c r="AXC24" s="228"/>
      <c r="AXD24" s="228"/>
      <c r="AXE24" s="228"/>
      <c r="AXF24" s="228"/>
      <c r="AXG24" s="228"/>
      <c r="AXH24" s="228"/>
      <c r="AXI24" s="228"/>
      <c r="AXJ24" s="228"/>
      <c r="AXK24" s="228"/>
      <c r="AXL24" s="228"/>
      <c r="AXM24" s="228"/>
      <c r="AXN24" s="228"/>
      <c r="AXO24" s="228"/>
      <c r="AXP24" s="228"/>
      <c r="AXQ24" s="228"/>
      <c r="AXR24" s="228"/>
      <c r="AXS24" s="228"/>
      <c r="AXT24" s="228"/>
      <c r="AXU24" s="228"/>
      <c r="AXV24" s="228"/>
      <c r="AXW24" s="228"/>
      <c r="AXX24" s="228"/>
      <c r="AXY24" s="228"/>
      <c r="AXZ24" s="228"/>
      <c r="AYA24" s="228"/>
      <c r="AYB24" s="228"/>
      <c r="AYC24" s="228"/>
      <c r="AYD24" s="228"/>
      <c r="AYE24" s="228"/>
      <c r="AYF24" s="228"/>
      <c r="AYG24" s="228"/>
      <c r="AYH24" s="228"/>
      <c r="AYI24" s="228"/>
      <c r="AYJ24" s="228"/>
      <c r="AYK24" s="228"/>
      <c r="AYL24" s="228"/>
      <c r="AYM24" s="228"/>
      <c r="AYN24" s="228"/>
      <c r="AYO24" s="228"/>
      <c r="AYP24" s="228"/>
      <c r="AYQ24" s="228"/>
      <c r="AYR24" s="228"/>
      <c r="AYS24" s="228"/>
      <c r="AYT24" s="228"/>
      <c r="AYU24" s="228"/>
      <c r="AYV24" s="228"/>
      <c r="AYW24" s="228"/>
      <c r="AYX24" s="228"/>
      <c r="AYY24" s="228"/>
      <c r="AYZ24" s="228"/>
      <c r="AZA24" s="228"/>
      <c r="AZB24" s="228"/>
      <c r="AZC24" s="228"/>
      <c r="AZD24" s="228"/>
      <c r="AZE24" s="228"/>
      <c r="AZF24" s="228"/>
      <c r="AZG24" s="228"/>
      <c r="AZH24" s="228"/>
      <c r="AZI24" s="228"/>
      <c r="AZJ24" s="228"/>
      <c r="AZK24" s="228"/>
      <c r="AZL24" s="228"/>
      <c r="AZM24" s="228"/>
      <c r="AZN24" s="228"/>
      <c r="AZO24" s="228"/>
      <c r="AZP24" s="228"/>
      <c r="AZQ24" s="228"/>
      <c r="AZR24" s="228"/>
      <c r="AZS24" s="228"/>
      <c r="AZT24" s="228"/>
      <c r="AZU24" s="228"/>
      <c r="AZV24" s="228"/>
      <c r="AZW24" s="228"/>
      <c r="AZX24" s="228"/>
      <c r="AZY24" s="228"/>
      <c r="AZZ24" s="228"/>
      <c r="BAA24" s="228"/>
      <c r="BAB24" s="228"/>
      <c r="BAC24" s="228"/>
      <c r="BAD24" s="228"/>
      <c r="BAE24" s="228"/>
      <c r="BAF24" s="228"/>
      <c r="BAG24" s="228"/>
      <c r="BAH24" s="228"/>
      <c r="BAI24" s="228"/>
      <c r="BAJ24" s="228"/>
      <c r="BAK24" s="228"/>
      <c r="BAL24" s="228"/>
      <c r="BAM24" s="228"/>
      <c r="BAN24" s="228"/>
      <c r="BAO24" s="228"/>
      <c r="BAP24" s="228"/>
      <c r="BAQ24" s="228"/>
      <c r="BAR24" s="228"/>
      <c r="BAS24" s="228"/>
      <c r="BAT24" s="228"/>
      <c r="BAU24" s="228"/>
      <c r="BAV24" s="228"/>
      <c r="BAW24" s="228"/>
      <c r="BAX24" s="228"/>
      <c r="BAY24" s="228"/>
      <c r="BAZ24" s="228"/>
      <c r="BBA24" s="228"/>
      <c r="BBB24" s="228"/>
      <c r="BBC24" s="228"/>
      <c r="BBD24" s="228"/>
      <c r="BBE24" s="228"/>
      <c r="BBF24" s="228"/>
      <c r="BBG24" s="228"/>
      <c r="BBH24" s="228"/>
      <c r="BBI24" s="228"/>
      <c r="BBJ24" s="228"/>
      <c r="BBK24" s="228"/>
      <c r="BBL24" s="228"/>
      <c r="BBM24" s="228"/>
      <c r="BBN24" s="228"/>
      <c r="BBO24" s="228"/>
      <c r="BBP24" s="228"/>
      <c r="BBQ24" s="228"/>
      <c r="BBR24" s="228"/>
      <c r="BBS24" s="228"/>
      <c r="BBT24" s="228"/>
      <c r="BBU24" s="228"/>
      <c r="BBV24" s="228"/>
      <c r="BBW24" s="228"/>
      <c r="BBX24" s="228"/>
      <c r="BBY24" s="228"/>
      <c r="BBZ24" s="228"/>
      <c r="BCA24" s="228"/>
      <c r="BCB24" s="228"/>
      <c r="BCC24" s="228"/>
      <c r="BCD24" s="228"/>
      <c r="BCE24" s="228"/>
      <c r="BCF24" s="228"/>
      <c r="BCG24" s="228"/>
      <c r="BCH24" s="228"/>
      <c r="BCI24" s="228"/>
      <c r="BCJ24" s="228"/>
      <c r="BCK24" s="228"/>
      <c r="BCL24" s="228"/>
      <c r="BCM24" s="228"/>
      <c r="BCN24" s="228"/>
      <c r="BCO24" s="228"/>
      <c r="BCP24" s="228"/>
      <c r="BCQ24" s="228"/>
      <c r="BCR24" s="228"/>
      <c r="BCS24" s="228"/>
      <c r="BCT24" s="228"/>
      <c r="BCU24" s="228"/>
      <c r="BCV24" s="228"/>
      <c r="BCW24" s="228"/>
      <c r="BCX24" s="228"/>
      <c r="BCY24" s="228"/>
      <c r="BCZ24" s="228"/>
      <c r="BDA24" s="228"/>
      <c r="BDB24" s="228"/>
      <c r="BDC24" s="228"/>
      <c r="BDD24" s="228"/>
      <c r="BDE24" s="228"/>
      <c r="BDF24" s="228"/>
      <c r="BDG24" s="228"/>
      <c r="BDH24" s="228"/>
      <c r="BDI24" s="228"/>
      <c r="BDJ24" s="228"/>
      <c r="BDK24" s="228"/>
      <c r="BDL24" s="228"/>
      <c r="BDM24" s="228"/>
      <c r="BDN24" s="228"/>
      <c r="BDO24" s="228"/>
      <c r="BDP24" s="228"/>
      <c r="BDQ24" s="228"/>
      <c r="BDR24" s="228"/>
      <c r="BDS24" s="228"/>
      <c r="BDT24" s="228"/>
      <c r="BDU24" s="228"/>
      <c r="BDV24" s="228"/>
      <c r="BDW24" s="228"/>
      <c r="BDX24" s="228"/>
      <c r="BDY24" s="228"/>
      <c r="BDZ24" s="228"/>
      <c r="BEA24" s="228"/>
      <c r="BEB24" s="228"/>
      <c r="BEC24" s="228"/>
      <c r="BED24" s="228"/>
      <c r="BEE24" s="228"/>
      <c r="BEF24" s="228"/>
      <c r="BEG24" s="228"/>
      <c r="BEH24" s="228"/>
      <c r="BEI24" s="228"/>
      <c r="BEJ24" s="228"/>
      <c r="BEK24" s="228"/>
      <c r="BEL24" s="228"/>
      <c r="BEM24" s="228"/>
      <c r="BEN24" s="228"/>
      <c r="BEO24" s="228"/>
      <c r="BEP24" s="228"/>
      <c r="BEQ24" s="228"/>
      <c r="BER24" s="228"/>
      <c r="BES24" s="228"/>
      <c r="BET24" s="228"/>
      <c r="BEU24" s="228"/>
      <c r="BEV24" s="228"/>
      <c r="BEW24" s="228"/>
      <c r="BEX24" s="228"/>
      <c r="BEY24" s="228"/>
      <c r="BEZ24" s="228"/>
      <c r="BFA24" s="228"/>
      <c r="BFB24" s="228"/>
      <c r="BFC24" s="228"/>
      <c r="BFD24" s="228"/>
      <c r="BFE24" s="228"/>
      <c r="BFF24" s="228"/>
      <c r="BFG24" s="228"/>
      <c r="BFH24" s="228"/>
      <c r="BFI24" s="228"/>
      <c r="BFJ24" s="228"/>
      <c r="BFK24" s="228"/>
      <c r="BFL24" s="228"/>
      <c r="BFM24" s="228"/>
      <c r="BFN24" s="228"/>
      <c r="BFO24" s="228"/>
      <c r="BFP24" s="228"/>
      <c r="BFQ24" s="228"/>
      <c r="BFR24" s="228"/>
      <c r="BFS24" s="228"/>
      <c r="BFT24" s="228"/>
      <c r="BFU24" s="228"/>
      <c r="BFV24" s="228"/>
      <c r="BFW24" s="228"/>
      <c r="BFX24" s="228"/>
      <c r="BFY24" s="228"/>
      <c r="BFZ24" s="228"/>
      <c r="BGA24" s="228"/>
      <c r="BGB24" s="228"/>
      <c r="BGC24" s="228"/>
      <c r="BGD24" s="228"/>
      <c r="BGE24" s="228"/>
      <c r="BGF24" s="228"/>
      <c r="BGG24" s="228"/>
      <c r="BGH24" s="228"/>
      <c r="BGI24" s="228"/>
      <c r="BGJ24" s="228"/>
      <c r="BGK24" s="228"/>
      <c r="BGL24" s="228"/>
      <c r="BGM24" s="228"/>
      <c r="BGN24" s="228"/>
      <c r="BGO24" s="228"/>
      <c r="BGP24" s="228"/>
      <c r="BGQ24" s="228"/>
      <c r="BGR24" s="228"/>
      <c r="BGS24" s="228"/>
      <c r="BGT24" s="228"/>
      <c r="BGU24" s="228"/>
      <c r="BGV24" s="228"/>
      <c r="BGW24" s="228"/>
      <c r="BGX24" s="228"/>
      <c r="BGY24" s="228"/>
      <c r="BGZ24" s="228"/>
      <c r="BHA24" s="228"/>
      <c r="BHB24" s="228"/>
      <c r="BHC24" s="228"/>
      <c r="BHD24" s="228"/>
      <c r="BHE24" s="228"/>
      <c r="BHF24" s="228"/>
      <c r="BHG24" s="228"/>
      <c r="BHH24" s="228"/>
      <c r="BHI24" s="228"/>
      <c r="BHJ24" s="228"/>
      <c r="BHK24" s="228"/>
      <c r="BHL24" s="228"/>
      <c r="BHM24" s="228"/>
      <c r="BHN24" s="228"/>
      <c r="BHO24" s="228"/>
      <c r="BHP24" s="228"/>
      <c r="BHQ24" s="228"/>
      <c r="BHR24" s="228"/>
      <c r="BHS24" s="228"/>
      <c r="BHT24" s="228"/>
      <c r="BHU24" s="228"/>
      <c r="BHV24" s="228"/>
      <c r="BHW24" s="228"/>
      <c r="BHX24" s="228"/>
      <c r="BHY24" s="228"/>
      <c r="BHZ24" s="228"/>
      <c r="BIA24" s="228"/>
      <c r="BIB24" s="228"/>
      <c r="BIC24" s="228"/>
      <c r="BID24" s="228"/>
      <c r="BIE24" s="228"/>
      <c r="BIF24" s="228"/>
      <c r="BIG24" s="228"/>
      <c r="BIH24" s="228"/>
      <c r="BII24" s="228"/>
      <c r="BIJ24" s="228"/>
      <c r="BIK24" s="228"/>
      <c r="BIL24" s="228"/>
      <c r="BIM24" s="228"/>
      <c r="BIN24" s="228"/>
      <c r="BIO24" s="228"/>
      <c r="BIP24" s="228"/>
      <c r="BIQ24" s="228"/>
      <c r="BIR24" s="228"/>
      <c r="BIS24" s="228"/>
      <c r="BIT24" s="228"/>
      <c r="BIU24" s="228"/>
      <c r="BIV24" s="228"/>
      <c r="BIW24" s="228"/>
      <c r="BIX24" s="228"/>
      <c r="BIY24" s="228"/>
      <c r="BIZ24" s="228"/>
      <c r="BJA24" s="228"/>
      <c r="BJB24" s="228"/>
      <c r="BJC24" s="228"/>
      <c r="BJD24" s="228"/>
      <c r="BJE24" s="228"/>
      <c r="BJF24" s="228"/>
      <c r="BJG24" s="228"/>
      <c r="BJH24" s="228"/>
      <c r="BJI24" s="228"/>
      <c r="BJJ24" s="228"/>
      <c r="BJK24" s="228"/>
      <c r="BJL24" s="228"/>
      <c r="BJM24" s="228"/>
      <c r="BJN24" s="228"/>
      <c r="BJO24" s="228"/>
      <c r="BJP24" s="228"/>
      <c r="BJQ24" s="228"/>
      <c r="BJR24" s="228"/>
      <c r="BJS24" s="228"/>
      <c r="BJT24" s="228"/>
      <c r="BJU24" s="228"/>
      <c r="BJV24" s="228"/>
      <c r="BJW24" s="228"/>
      <c r="BJX24" s="228"/>
      <c r="BJY24" s="228"/>
      <c r="BJZ24" s="228"/>
      <c r="BKA24" s="228"/>
      <c r="BKB24" s="228"/>
      <c r="BKC24" s="228"/>
      <c r="BKD24" s="228"/>
      <c r="BKE24" s="228"/>
      <c r="BKF24" s="228"/>
      <c r="BKG24" s="228"/>
      <c r="BKH24" s="228"/>
      <c r="BKI24" s="228"/>
      <c r="BKJ24" s="228"/>
      <c r="BKK24" s="228"/>
      <c r="BKL24" s="228"/>
      <c r="BKM24" s="228"/>
      <c r="BKN24" s="228"/>
      <c r="BKO24" s="228"/>
      <c r="BKP24" s="228"/>
      <c r="BKQ24" s="228"/>
      <c r="BKR24" s="228"/>
      <c r="BKS24" s="228"/>
      <c r="BKT24" s="228"/>
      <c r="BKU24" s="228"/>
      <c r="BKV24" s="228"/>
      <c r="BKW24" s="228"/>
      <c r="BKX24" s="228"/>
      <c r="BKY24" s="228"/>
      <c r="BKZ24" s="228"/>
      <c r="BLA24" s="228"/>
      <c r="BLB24" s="228"/>
      <c r="BLC24" s="228"/>
      <c r="BLD24" s="228"/>
      <c r="BLE24" s="228"/>
      <c r="BLF24" s="228"/>
      <c r="BLG24" s="228"/>
      <c r="BLH24" s="228"/>
      <c r="BLI24" s="228"/>
      <c r="BLJ24" s="228"/>
      <c r="BLK24" s="228"/>
      <c r="BLL24" s="228"/>
      <c r="BLM24" s="228"/>
      <c r="BLN24" s="228"/>
      <c r="BLO24" s="228"/>
      <c r="BLP24" s="228"/>
      <c r="BLQ24" s="228"/>
      <c r="BLR24" s="228"/>
      <c r="BLS24" s="228"/>
      <c r="BLT24" s="228"/>
      <c r="BLU24" s="228"/>
      <c r="BLV24" s="228"/>
      <c r="BLW24" s="228"/>
      <c r="BLX24" s="228"/>
      <c r="BLY24" s="228"/>
      <c r="BLZ24" s="228"/>
      <c r="BMA24" s="228"/>
      <c r="BMB24" s="228"/>
      <c r="BMC24" s="228"/>
      <c r="BMD24" s="228"/>
      <c r="BME24" s="228"/>
      <c r="BMF24" s="228"/>
      <c r="BMG24" s="228"/>
      <c r="BMH24" s="228"/>
      <c r="BMI24" s="228"/>
      <c r="BMJ24" s="228"/>
      <c r="BMK24" s="228"/>
      <c r="BML24" s="228"/>
      <c r="BMM24" s="228"/>
      <c r="BMN24" s="228"/>
      <c r="BMO24" s="228"/>
      <c r="BMP24" s="228"/>
      <c r="BMQ24" s="228"/>
      <c r="BMR24" s="228"/>
      <c r="BMS24" s="228"/>
      <c r="BMT24" s="228"/>
      <c r="BMU24" s="228"/>
      <c r="BMV24" s="228"/>
      <c r="BMW24" s="228"/>
      <c r="BMX24" s="228"/>
      <c r="BMY24" s="228"/>
      <c r="BMZ24" s="228"/>
      <c r="BNA24" s="228"/>
      <c r="BNB24" s="228"/>
      <c r="BNC24" s="228"/>
      <c r="BND24" s="228"/>
      <c r="BNE24" s="228"/>
      <c r="BNF24" s="228"/>
      <c r="BNG24" s="228"/>
      <c r="BNH24" s="228"/>
      <c r="BNI24" s="228"/>
      <c r="BNJ24" s="228"/>
      <c r="BNK24" s="228"/>
      <c r="BNL24" s="228"/>
      <c r="BNM24" s="228"/>
      <c r="BNN24" s="228"/>
      <c r="BNO24" s="228"/>
      <c r="BNP24" s="228"/>
      <c r="BNQ24" s="228"/>
      <c r="BNR24" s="228"/>
      <c r="BNS24" s="228"/>
      <c r="BNT24" s="228"/>
      <c r="BNU24" s="228"/>
      <c r="BNV24" s="228"/>
      <c r="BNW24" s="228"/>
      <c r="BNX24" s="228"/>
      <c r="BNY24" s="228"/>
      <c r="BNZ24" s="228"/>
      <c r="BOA24" s="228"/>
      <c r="BOB24" s="228"/>
      <c r="BOC24" s="228"/>
      <c r="BOD24" s="228"/>
      <c r="BOE24" s="228"/>
      <c r="BOF24" s="228"/>
      <c r="BOG24" s="228"/>
      <c r="BOH24" s="228"/>
      <c r="BOI24" s="228"/>
      <c r="BOJ24" s="228"/>
      <c r="BOK24" s="228"/>
      <c r="BOL24" s="228"/>
      <c r="BOM24" s="228"/>
      <c r="BON24" s="228"/>
      <c r="BOO24" s="228"/>
      <c r="BOP24" s="228"/>
      <c r="BOQ24" s="228"/>
      <c r="BOR24" s="228"/>
      <c r="BOS24" s="228"/>
      <c r="BOT24" s="228"/>
      <c r="BOU24" s="228"/>
      <c r="BOV24" s="228"/>
      <c r="BOW24" s="228"/>
      <c r="BOX24" s="228"/>
      <c r="BOY24" s="228"/>
      <c r="BOZ24" s="228"/>
      <c r="BPA24" s="228"/>
      <c r="BPB24" s="228"/>
      <c r="BPC24" s="228"/>
      <c r="BPD24" s="228"/>
      <c r="BPE24" s="228"/>
      <c r="BPF24" s="228"/>
      <c r="BPG24" s="228"/>
      <c r="BPH24" s="228"/>
      <c r="BPI24" s="228"/>
      <c r="BPJ24" s="228"/>
      <c r="BPK24" s="228"/>
      <c r="BPL24" s="228"/>
      <c r="BPM24" s="228"/>
      <c r="BPN24" s="228"/>
      <c r="BPO24" s="228"/>
      <c r="BPP24" s="228"/>
      <c r="BPQ24" s="228"/>
      <c r="BPR24" s="228"/>
      <c r="BPS24" s="228"/>
      <c r="BPT24" s="228"/>
      <c r="BPU24" s="228"/>
      <c r="BPV24" s="228"/>
      <c r="BPW24" s="228"/>
      <c r="BPX24" s="228"/>
      <c r="BPY24" s="228"/>
      <c r="BPZ24" s="228"/>
      <c r="BQA24" s="228"/>
      <c r="BQB24" s="228"/>
      <c r="BQC24" s="228"/>
      <c r="BQD24" s="228"/>
      <c r="BQE24" s="228"/>
      <c r="BQF24" s="228"/>
      <c r="BQG24" s="228"/>
      <c r="BQH24" s="228"/>
      <c r="BQI24" s="228"/>
      <c r="BQJ24" s="228"/>
      <c r="BQK24" s="228"/>
      <c r="BQL24" s="228"/>
      <c r="BQM24" s="228"/>
      <c r="BQN24" s="228"/>
      <c r="BQO24" s="228"/>
      <c r="BQP24" s="228"/>
      <c r="BQQ24" s="228"/>
      <c r="BQR24" s="228"/>
      <c r="BQS24" s="228"/>
      <c r="BQT24" s="228"/>
      <c r="BQU24" s="228"/>
      <c r="BQV24" s="228"/>
      <c r="BQW24" s="228"/>
      <c r="BQX24" s="228"/>
      <c r="BQY24" s="228"/>
      <c r="BQZ24" s="228"/>
      <c r="BRA24" s="228"/>
      <c r="BRB24" s="228"/>
      <c r="BRC24" s="228"/>
      <c r="BRD24" s="228"/>
      <c r="BRE24" s="228"/>
      <c r="BRF24" s="228"/>
      <c r="BRG24" s="228"/>
      <c r="BRH24" s="228"/>
      <c r="BRI24" s="228"/>
      <c r="BRJ24" s="228"/>
      <c r="BRK24" s="228"/>
      <c r="BRL24" s="228"/>
      <c r="BRM24" s="228"/>
      <c r="BRN24" s="228"/>
      <c r="BRO24" s="228"/>
      <c r="BRP24" s="228"/>
      <c r="BRQ24" s="228"/>
      <c r="BRR24" s="228"/>
      <c r="BRS24" s="228"/>
      <c r="BRT24" s="228"/>
      <c r="BRU24" s="228"/>
      <c r="BRV24" s="228"/>
      <c r="BRW24" s="228"/>
      <c r="BRX24" s="228"/>
      <c r="BRY24" s="228"/>
      <c r="BRZ24" s="228"/>
      <c r="BSA24" s="228"/>
      <c r="BSB24" s="228"/>
      <c r="BSC24" s="228"/>
      <c r="BSD24" s="228"/>
      <c r="BSE24" s="228"/>
      <c r="BSF24" s="228"/>
      <c r="BSG24" s="228"/>
      <c r="BSH24" s="228"/>
      <c r="BSI24" s="228"/>
      <c r="BSJ24" s="228"/>
      <c r="BSK24" s="228"/>
      <c r="BSL24" s="228"/>
      <c r="BSM24" s="228"/>
      <c r="BSN24" s="228"/>
      <c r="BSO24" s="228"/>
      <c r="BSP24" s="228"/>
      <c r="BSQ24" s="228"/>
      <c r="BSR24" s="228"/>
      <c r="BSS24" s="228"/>
      <c r="BST24" s="228"/>
      <c r="BSU24" s="228"/>
      <c r="BSV24" s="228"/>
      <c r="BSW24" s="228"/>
      <c r="BSX24" s="228"/>
      <c r="BSY24" s="228"/>
      <c r="BSZ24" s="228"/>
      <c r="BTA24" s="228"/>
      <c r="BTB24" s="228"/>
      <c r="BTC24" s="228"/>
      <c r="BTD24" s="228"/>
      <c r="BTE24" s="228"/>
      <c r="BTF24" s="228"/>
      <c r="BTG24" s="228"/>
      <c r="BTH24" s="228"/>
      <c r="BTI24" s="228"/>
      <c r="BTJ24" s="228"/>
      <c r="BTK24" s="228"/>
      <c r="BTL24" s="228"/>
      <c r="BTM24" s="228"/>
      <c r="BTN24" s="228"/>
      <c r="BTO24" s="228"/>
      <c r="BTP24" s="228"/>
      <c r="BTQ24" s="228"/>
      <c r="BTR24" s="228"/>
      <c r="BTS24" s="228"/>
      <c r="BTT24" s="228"/>
      <c r="BTU24" s="228"/>
      <c r="BTV24" s="228"/>
      <c r="BTW24" s="228"/>
      <c r="BTX24" s="228"/>
      <c r="BTY24" s="228"/>
      <c r="BTZ24" s="228"/>
      <c r="BUA24" s="228"/>
      <c r="BUB24" s="228"/>
      <c r="BUC24" s="228"/>
      <c r="BUD24" s="228"/>
      <c r="BUE24" s="228"/>
      <c r="BUF24" s="228"/>
      <c r="BUG24" s="228"/>
      <c r="BUH24" s="228"/>
      <c r="BUI24" s="228"/>
      <c r="BUJ24" s="228"/>
      <c r="BUK24" s="228"/>
      <c r="BUL24" s="228"/>
      <c r="BUM24" s="228"/>
      <c r="BUN24" s="228"/>
      <c r="BUO24" s="228"/>
      <c r="BUP24" s="228"/>
      <c r="BUQ24" s="228"/>
      <c r="BUR24" s="228"/>
      <c r="BUS24" s="228"/>
      <c r="BUT24" s="228"/>
      <c r="BUU24" s="228"/>
      <c r="BUV24" s="228"/>
      <c r="BUW24" s="228"/>
      <c r="BUX24" s="228"/>
      <c r="BUY24" s="228"/>
      <c r="BUZ24" s="228"/>
      <c r="BVA24" s="228"/>
      <c r="BVB24" s="228"/>
      <c r="BVC24" s="228"/>
      <c r="BVD24" s="228"/>
      <c r="BVE24" s="228"/>
      <c r="BVF24" s="228"/>
      <c r="BVG24" s="228"/>
      <c r="BVH24" s="228"/>
      <c r="BVI24" s="228"/>
      <c r="BVJ24" s="228"/>
      <c r="BVK24" s="228"/>
      <c r="BVL24" s="228"/>
      <c r="BVM24" s="228"/>
      <c r="BVN24" s="228"/>
      <c r="BVO24" s="228"/>
      <c r="BVP24" s="228"/>
      <c r="BVQ24" s="228"/>
      <c r="BVR24" s="228"/>
      <c r="BVS24" s="228"/>
      <c r="BVT24" s="228"/>
      <c r="BVU24" s="228"/>
      <c r="BVV24" s="228"/>
      <c r="BVW24" s="228"/>
      <c r="BVX24" s="228"/>
      <c r="BVY24" s="228"/>
      <c r="BVZ24" s="228"/>
      <c r="BWA24" s="228"/>
      <c r="BWB24" s="228"/>
      <c r="BWC24" s="228"/>
      <c r="BWD24" s="228"/>
      <c r="BWE24" s="228"/>
      <c r="BWF24" s="228"/>
      <c r="BWG24" s="228"/>
      <c r="BWH24" s="228"/>
      <c r="BWI24" s="228"/>
      <c r="BWJ24" s="228"/>
      <c r="BWK24" s="228"/>
      <c r="BWL24" s="228"/>
      <c r="BWM24" s="228"/>
      <c r="BWN24" s="228"/>
      <c r="BWO24" s="228"/>
      <c r="BWP24" s="228"/>
      <c r="BWQ24" s="228"/>
      <c r="BWR24" s="228"/>
      <c r="BWS24" s="228"/>
      <c r="BWT24" s="228"/>
      <c r="BWU24" s="228"/>
      <c r="BWV24" s="228"/>
      <c r="BWW24" s="228"/>
      <c r="BWX24" s="228"/>
      <c r="BWY24" s="228"/>
      <c r="BWZ24" s="228"/>
      <c r="BXA24" s="228"/>
      <c r="BXB24" s="228"/>
      <c r="BXC24" s="228"/>
      <c r="BXD24" s="228"/>
      <c r="BXE24" s="228"/>
      <c r="BXF24" s="228"/>
      <c r="BXG24" s="228"/>
      <c r="BXH24" s="228"/>
      <c r="BXI24" s="228"/>
      <c r="BXJ24" s="228"/>
      <c r="BXK24" s="228"/>
      <c r="BXL24" s="228"/>
      <c r="BXM24" s="228"/>
      <c r="BXN24" s="228"/>
      <c r="BXO24" s="228"/>
      <c r="BXP24" s="228"/>
      <c r="BXQ24" s="228"/>
      <c r="BXR24" s="228"/>
      <c r="BXS24" s="228"/>
      <c r="BXT24" s="228"/>
      <c r="BXU24" s="228"/>
      <c r="BXV24" s="228"/>
      <c r="BXW24" s="228"/>
      <c r="BXX24" s="228"/>
      <c r="BXY24" s="228"/>
      <c r="BXZ24" s="228"/>
      <c r="BYA24" s="228"/>
      <c r="BYB24" s="228"/>
      <c r="BYC24" s="228"/>
      <c r="BYD24" s="228"/>
      <c r="BYE24" s="228"/>
      <c r="BYF24" s="228"/>
      <c r="BYG24" s="228"/>
      <c r="BYH24" s="228"/>
      <c r="BYI24" s="228"/>
      <c r="BYJ24" s="228"/>
      <c r="BYK24" s="228"/>
      <c r="BYL24" s="228"/>
      <c r="BYM24" s="228"/>
      <c r="BYN24" s="228"/>
      <c r="BYO24" s="228"/>
      <c r="BYP24" s="228"/>
      <c r="BYQ24" s="228"/>
      <c r="BYR24" s="228"/>
      <c r="BYS24" s="228"/>
      <c r="BYT24" s="228"/>
      <c r="BYU24" s="228"/>
      <c r="BYV24" s="228"/>
      <c r="BYW24" s="228"/>
      <c r="BYX24" s="228"/>
      <c r="BYY24" s="228"/>
      <c r="BYZ24" s="228"/>
      <c r="BZA24" s="228"/>
      <c r="BZB24" s="228"/>
      <c r="BZC24" s="228"/>
      <c r="BZD24" s="228"/>
      <c r="BZE24" s="228"/>
      <c r="BZF24" s="228"/>
      <c r="BZG24" s="228"/>
      <c r="BZH24" s="228"/>
      <c r="BZI24" s="228"/>
      <c r="BZJ24" s="228"/>
      <c r="BZK24" s="228"/>
      <c r="BZL24" s="228"/>
      <c r="BZM24" s="228"/>
      <c r="BZN24" s="228"/>
      <c r="BZO24" s="228"/>
      <c r="BZP24" s="228"/>
      <c r="BZQ24" s="228"/>
      <c r="BZR24" s="228"/>
      <c r="BZS24" s="228"/>
      <c r="BZT24" s="228"/>
      <c r="BZU24" s="228"/>
      <c r="BZV24" s="228"/>
      <c r="BZW24" s="228"/>
      <c r="BZX24" s="228"/>
      <c r="BZY24" s="228"/>
      <c r="BZZ24" s="228"/>
      <c r="CAA24" s="228"/>
      <c r="CAB24" s="228"/>
      <c r="CAC24" s="228"/>
      <c r="CAD24" s="228"/>
      <c r="CAE24" s="228"/>
      <c r="CAF24" s="228"/>
      <c r="CAG24" s="228"/>
      <c r="CAH24" s="228"/>
      <c r="CAI24" s="228"/>
      <c r="CAJ24" s="228"/>
      <c r="CAK24" s="228"/>
      <c r="CAL24" s="228"/>
      <c r="CAM24" s="228"/>
      <c r="CAN24" s="228"/>
      <c r="CAO24" s="228"/>
      <c r="CAP24" s="228"/>
      <c r="CAQ24" s="228"/>
      <c r="CAR24" s="228"/>
      <c r="CAS24" s="228"/>
      <c r="CAT24" s="228"/>
      <c r="CAU24" s="228"/>
      <c r="CAV24" s="228"/>
      <c r="CAW24" s="228"/>
      <c r="CAX24" s="228"/>
      <c r="CAY24" s="228"/>
      <c r="CAZ24" s="228"/>
      <c r="CBA24" s="228"/>
      <c r="CBB24" s="228"/>
      <c r="CBC24" s="228"/>
      <c r="CBD24" s="228"/>
      <c r="CBE24" s="228"/>
      <c r="CBF24" s="228"/>
      <c r="CBG24" s="228"/>
      <c r="CBH24" s="228"/>
      <c r="CBI24" s="228"/>
      <c r="CBJ24" s="228"/>
      <c r="CBK24" s="228"/>
      <c r="CBL24" s="228"/>
      <c r="CBM24" s="228"/>
      <c r="CBN24" s="228"/>
      <c r="CBO24" s="228"/>
      <c r="CBP24" s="228"/>
      <c r="CBQ24" s="228"/>
      <c r="CBR24" s="228"/>
      <c r="CBS24" s="228"/>
      <c r="CBT24" s="228"/>
      <c r="CBU24" s="228"/>
      <c r="CBV24" s="228"/>
      <c r="CBW24" s="228"/>
      <c r="CBX24" s="228"/>
      <c r="CBY24" s="228"/>
      <c r="CBZ24" s="228"/>
      <c r="CCA24" s="228"/>
      <c r="CCB24" s="228"/>
      <c r="CCC24" s="228"/>
      <c r="CCD24" s="228"/>
      <c r="CCE24" s="228"/>
      <c r="CCF24" s="228"/>
    </row>
    <row r="25" spans="1:2112" s="231" customFormat="1" x14ac:dyDescent="0.2">
      <c r="A25" s="19">
        <v>810244</v>
      </c>
      <c r="B25" s="22" t="s">
        <v>1178</v>
      </c>
      <c r="C25" s="236" t="s">
        <v>596</v>
      </c>
      <c r="D25" s="22">
        <v>80</v>
      </c>
      <c r="E25" s="22">
        <v>10</v>
      </c>
      <c r="F25" s="226">
        <v>4.3600000000000003</v>
      </c>
      <c r="G25" s="263">
        <f t="shared" si="0"/>
        <v>4.62</v>
      </c>
      <c r="H25" s="239">
        <f t="shared" si="1"/>
        <v>4.99</v>
      </c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28"/>
      <c r="BU25" s="228"/>
      <c r="BV25" s="228"/>
      <c r="BW25" s="228"/>
      <c r="BX25" s="228"/>
      <c r="BY25" s="228"/>
      <c r="BZ25" s="228"/>
      <c r="CA25" s="228"/>
      <c r="CB25" s="228"/>
      <c r="CC25" s="228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  <c r="DW25" s="228"/>
      <c r="DX25" s="228"/>
      <c r="DY25" s="228"/>
      <c r="DZ25" s="228"/>
      <c r="EA25" s="228"/>
      <c r="EB25" s="228"/>
      <c r="EC25" s="228"/>
      <c r="ED25" s="228"/>
      <c r="EE25" s="228"/>
      <c r="EF25" s="228"/>
      <c r="EG25" s="228"/>
      <c r="EH25" s="228"/>
      <c r="EI25" s="228"/>
      <c r="EJ25" s="228"/>
      <c r="EK25" s="228"/>
      <c r="EL25" s="228"/>
      <c r="EM25" s="228"/>
      <c r="EN25" s="228"/>
      <c r="EO25" s="228"/>
      <c r="EP25" s="228"/>
      <c r="EQ25" s="228"/>
      <c r="ER25" s="228"/>
      <c r="ES25" s="228"/>
      <c r="ET25" s="228"/>
      <c r="EU25" s="228"/>
      <c r="EV25" s="228"/>
      <c r="EW25" s="228"/>
      <c r="EX25" s="228"/>
      <c r="EY25" s="228"/>
      <c r="EZ25" s="228"/>
      <c r="FA25" s="228"/>
      <c r="FB25" s="228"/>
      <c r="FC25" s="228"/>
      <c r="FD25" s="228"/>
      <c r="FE25" s="228"/>
      <c r="FF25" s="228"/>
      <c r="FG25" s="228"/>
      <c r="FH25" s="228"/>
      <c r="FI25" s="228"/>
      <c r="FJ25" s="228"/>
      <c r="FK25" s="228"/>
      <c r="FL25" s="228"/>
      <c r="FM25" s="228"/>
      <c r="FN25" s="228"/>
      <c r="FO25" s="228"/>
      <c r="FP25" s="228"/>
      <c r="FQ25" s="228"/>
      <c r="FR25" s="228"/>
      <c r="FS25" s="228"/>
      <c r="FT25" s="228"/>
      <c r="FU25" s="228"/>
      <c r="FV25" s="228"/>
      <c r="FW25" s="228"/>
      <c r="FX25" s="228"/>
      <c r="FY25" s="228"/>
      <c r="FZ25" s="228"/>
      <c r="GA25" s="228"/>
      <c r="GB25" s="228"/>
      <c r="GC25" s="228"/>
      <c r="GD25" s="228"/>
      <c r="GE25" s="228"/>
      <c r="GF25" s="228"/>
      <c r="GG25" s="228"/>
      <c r="GH25" s="228"/>
      <c r="GI25" s="228"/>
      <c r="GJ25" s="228"/>
      <c r="GK25" s="228"/>
      <c r="GL25" s="228"/>
      <c r="GM25" s="228"/>
      <c r="GN25" s="228"/>
      <c r="GO25" s="228"/>
      <c r="GP25" s="228"/>
      <c r="GQ25" s="228"/>
      <c r="GR25" s="228"/>
      <c r="GS25" s="228"/>
      <c r="GT25" s="228"/>
      <c r="GU25" s="228"/>
      <c r="GV25" s="228"/>
      <c r="GW25" s="228"/>
      <c r="GX25" s="228"/>
      <c r="GY25" s="228"/>
      <c r="GZ25" s="228"/>
      <c r="HA25" s="228"/>
      <c r="HB25" s="228"/>
      <c r="HC25" s="228"/>
      <c r="HD25" s="228"/>
      <c r="HE25" s="228"/>
      <c r="HF25" s="228"/>
      <c r="HG25" s="228"/>
      <c r="HH25" s="228"/>
      <c r="HI25" s="228"/>
      <c r="HJ25" s="228"/>
      <c r="HK25" s="228"/>
      <c r="HL25" s="228"/>
      <c r="HM25" s="228"/>
      <c r="HN25" s="228"/>
      <c r="HO25" s="228"/>
      <c r="HP25" s="228"/>
      <c r="HQ25" s="228"/>
      <c r="HR25" s="228"/>
      <c r="HS25" s="228"/>
      <c r="HT25" s="228"/>
      <c r="HU25" s="228"/>
      <c r="HV25" s="228"/>
      <c r="HW25" s="228"/>
      <c r="HX25" s="228"/>
      <c r="HY25" s="228"/>
      <c r="HZ25" s="228"/>
      <c r="IA25" s="228"/>
      <c r="IB25" s="228"/>
      <c r="IC25" s="228"/>
      <c r="ID25" s="228"/>
      <c r="IE25" s="228"/>
      <c r="IF25" s="228"/>
      <c r="IG25" s="228"/>
      <c r="IH25" s="228"/>
      <c r="II25" s="228"/>
      <c r="IJ25" s="228"/>
      <c r="IK25" s="228"/>
      <c r="IL25" s="228"/>
      <c r="IM25" s="228"/>
      <c r="IN25" s="228"/>
      <c r="IO25" s="228"/>
      <c r="IP25" s="228"/>
      <c r="IQ25" s="228"/>
      <c r="IR25" s="228"/>
      <c r="IS25" s="228"/>
      <c r="IT25" s="228"/>
      <c r="IU25" s="228"/>
      <c r="IV25" s="228"/>
      <c r="IW25" s="228"/>
      <c r="IX25" s="228"/>
      <c r="IY25" s="228"/>
      <c r="IZ25" s="228"/>
      <c r="JA25" s="228"/>
      <c r="JB25" s="228"/>
      <c r="JC25" s="228"/>
      <c r="JD25" s="228"/>
      <c r="JE25" s="228"/>
      <c r="JF25" s="228"/>
      <c r="JG25" s="228"/>
      <c r="JH25" s="228"/>
      <c r="JI25" s="228"/>
      <c r="JJ25" s="228"/>
      <c r="JK25" s="228"/>
      <c r="JL25" s="228"/>
      <c r="JM25" s="228"/>
      <c r="JN25" s="228"/>
      <c r="JO25" s="228"/>
      <c r="JP25" s="228"/>
      <c r="JQ25" s="228"/>
      <c r="JR25" s="228"/>
      <c r="JS25" s="228"/>
      <c r="JT25" s="228"/>
      <c r="JU25" s="228"/>
      <c r="JV25" s="228"/>
      <c r="JW25" s="228"/>
      <c r="JX25" s="228"/>
      <c r="JY25" s="228"/>
      <c r="JZ25" s="228"/>
      <c r="KA25" s="228"/>
      <c r="KB25" s="228"/>
      <c r="KC25" s="228"/>
      <c r="KD25" s="228"/>
      <c r="KE25" s="228"/>
      <c r="KF25" s="228"/>
      <c r="KG25" s="228"/>
      <c r="KH25" s="228"/>
      <c r="KI25" s="228"/>
      <c r="KJ25" s="228"/>
      <c r="KK25" s="228"/>
      <c r="KL25" s="228"/>
      <c r="KM25" s="228"/>
      <c r="KN25" s="228"/>
      <c r="KO25" s="228"/>
      <c r="KP25" s="228"/>
      <c r="KQ25" s="228"/>
      <c r="KR25" s="228"/>
      <c r="KS25" s="228"/>
      <c r="KT25" s="228"/>
      <c r="KU25" s="228"/>
      <c r="KV25" s="228"/>
      <c r="KW25" s="228"/>
      <c r="KX25" s="228"/>
      <c r="KY25" s="228"/>
      <c r="KZ25" s="228"/>
      <c r="LA25" s="228"/>
      <c r="LB25" s="228"/>
      <c r="LC25" s="228"/>
      <c r="LD25" s="228"/>
      <c r="LE25" s="228"/>
      <c r="LF25" s="228"/>
      <c r="LG25" s="228"/>
      <c r="LH25" s="228"/>
      <c r="LI25" s="228"/>
      <c r="LJ25" s="228"/>
      <c r="LK25" s="228"/>
      <c r="LL25" s="228"/>
      <c r="LM25" s="228"/>
      <c r="LN25" s="228"/>
      <c r="LO25" s="228"/>
      <c r="LP25" s="228"/>
      <c r="LQ25" s="228"/>
      <c r="LR25" s="228"/>
      <c r="LS25" s="228"/>
      <c r="LT25" s="228"/>
      <c r="LU25" s="228"/>
      <c r="LV25" s="228"/>
      <c r="LW25" s="228"/>
      <c r="LX25" s="228"/>
      <c r="LY25" s="228"/>
      <c r="LZ25" s="228"/>
      <c r="MA25" s="228"/>
      <c r="MB25" s="228"/>
      <c r="MC25" s="228"/>
      <c r="MD25" s="228"/>
      <c r="ME25" s="228"/>
      <c r="MF25" s="228"/>
      <c r="MG25" s="228"/>
      <c r="MH25" s="228"/>
      <c r="MI25" s="228"/>
      <c r="MJ25" s="228"/>
      <c r="MK25" s="228"/>
      <c r="ML25" s="228"/>
      <c r="MM25" s="228"/>
      <c r="MN25" s="228"/>
      <c r="MO25" s="228"/>
      <c r="MP25" s="228"/>
      <c r="MQ25" s="228"/>
      <c r="MR25" s="228"/>
      <c r="MS25" s="228"/>
      <c r="MT25" s="228"/>
      <c r="MU25" s="228"/>
      <c r="MV25" s="228"/>
      <c r="MW25" s="228"/>
      <c r="MX25" s="228"/>
      <c r="MY25" s="228"/>
      <c r="MZ25" s="228"/>
      <c r="NA25" s="228"/>
      <c r="NB25" s="228"/>
      <c r="NC25" s="228"/>
      <c r="ND25" s="228"/>
      <c r="NE25" s="228"/>
      <c r="NF25" s="228"/>
      <c r="NG25" s="228"/>
      <c r="NH25" s="228"/>
      <c r="NI25" s="228"/>
      <c r="NJ25" s="228"/>
      <c r="NK25" s="228"/>
      <c r="NL25" s="228"/>
      <c r="NM25" s="228"/>
      <c r="NN25" s="228"/>
      <c r="NO25" s="228"/>
      <c r="NP25" s="228"/>
      <c r="NQ25" s="228"/>
      <c r="NR25" s="228"/>
      <c r="NS25" s="228"/>
      <c r="NT25" s="228"/>
      <c r="NU25" s="228"/>
      <c r="NV25" s="228"/>
      <c r="NW25" s="228"/>
      <c r="NX25" s="228"/>
      <c r="NY25" s="228"/>
      <c r="NZ25" s="228"/>
      <c r="OA25" s="228"/>
      <c r="OB25" s="228"/>
      <c r="OC25" s="228"/>
      <c r="OD25" s="228"/>
      <c r="OE25" s="228"/>
      <c r="OF25" s="228"/>
      <c r="OG25" s="228"/>
      <c r="OH25" s="228"/>
      <c r="OI25" s="228"/>
      <c r="OJ25" s="228"/>
      <c r="OK25" s="228"/>
      <c r="OL25" s="228"/>
      <c r="OM25" s="228"/>
      <c r="ON25" s="228"/>
      <c r="OO25" s="228"/>
      <c r="OP25" s="228"/>
      <c r="OQ25" s="228"/>
      <c r="OR25" s="228"/>
      <c r="OS25" s="228"/>
      <c r="OT25" s="228"/>
      <c r="OU25" s="228"/>
      <c r="OV25" s="228"/>
      <c r="OW25" s="228"/>
      <c r="OX25" s="228"/>
      <c r="OY25" s="228"/>
      <c r="OZ25" s="228"/>
      <c r="PA25" s="228"/>
      <c r="PB25" s="228"/>
      <c r="PC25" s="228"/>
      <c r="PD25" s="228"/>
      <c r="PE25" s="228"/>
      <c r="PF25" s="228"/>
      <c r="PG25" s="228"/>
      <c r="PH25" s="228"/>
      <c r="PI25" s="228"/>
      <c r="PJ25" s="228"/>
      <c r="PK25" s="228"/>
      <c r="PL25" s="228"/>
      <c r="PM25" s="228"/>
      <c r="PN25" s="228"/>
      <c r="PO25" s="228"/>
      <c r="PP25" s="228"/>
      <c r="PQ25" s="228"/>
      <c r="PR25" s="228"/>
      <c r="PS25" s="228"/>
      <c r="PT25" s="228"/>
      <c r="PU25" s="228"/>
      <c r="PV25" s="228"/>
      <c r="PW25" s="228"/>
      <c r="PX25" s="228"/>
      <c r="PY25" s="228"/>
      <c r="PZ25" s="228"/>
      <c r="QA25" s="228"/>
      <c r="QB25" s="228"/>
      <c r="QC25" s="228"/>
      <c r="QD25" s="228"/>
      <c r="QE25" s="228"/>
      <c r="QF25" s="228"/>
      <c r="QG25" s="228"/>
      <c r="QH25" s="228"/>
      <c r="QI25" s="228"/>
      <c r="QJ25" s="228"/>
      <c r="QK25" s="228"/>
      <c r="QL25" s="228"/>
      <c r="QM25" s="228"/>
      <c r="QN25" s="228"/>
      <c r="QO25" s="228"/>
      <c r="QP25" s="228"/>
      <c r="QQ25" s="228"/>
      <c r="QR25" s="228"/>
      <c r="QS25" s="228"/>
      <c r="QT25" s="228"/>
      <c r="QU25" s="228"/>
      <c r="QV25" s="228"/>
      <c r="QW25" s="228"/>
      <c r="QX25" s="228"/>
      <c r="QY25" s="228"/>
      <c r="QZ25" s="228"/>
      <c r="RA25" s="228"/>
      <c r="RB25" s="228"/>
      <c r="RC25" s="228"/>
      <c r="RD25" s="228"/>
      <c r="RE25" s="228"/>
      <c r="RF25" s="228"/>
      <c r="RG25" s="228"/>
      <c r="RH25" s="228"/>
      <c r="RI25" s="228"/>
      <c r="RJ25" s="228"/>
      <c r="RK25" s="228"/>
      <c r="RL25" s="228"/>
      <c r="RM25" s="228"/>
      <c r="RN25" s="228"/>
      <c r="RO25" s="228"/>
      <c r="RP25" s="228"/>
      <c r="RQ25" s="228"/>
      <c r="RR25" s="228"/>
      <c r="RS25" s="228"/>
      <c r="RT25" s="228"/>
      <c r="RU25" s="228"/>
      <c r="RV25" s="228"/>
      <c r="RW25" s="228"/>
      <c r="RX25" s="228"/>
      <c r="RY25" s="228"/>
      <c r="RZ25" s="228"/>
      <c r="SA25" s="228"/>
      <c r="SB25" s="228"/>
      <c r="SC25" s="228"/>
      <c r="SD25" s="228"/>
      <c r="SE25" s="228"/>
      <c r="SF25" s="228"/>
      <c r="SG25" s="228"/>
      <c r="SH25" s="228"/>
      <c r="SI25" s="228"/>
      <c r="SJ25" s="228"/>
      <c r="SK25" s="228"/>
      <c r="SL25" s="228"/>
      <c r="SM25" s="228"/>
      <c r="SN25" s="228"/>
      <c r="SO25" s="228"/>
      <c r="SP25" s="228"/>
      <c r="SQ25" s="228"/>
      <c r="SR25" s="228"/>
      <c r="SS25" s="228"/>
      <c r="ST25" s="228"/>
      <c r="SU25" s="228"/>
      <c r="SV25" s="228"/>
      <c r="SW25" s="228"/>
      <c r="SX25" s="228"/>
      <c r="SY25" s="228"/>
      <c r="SZ25" s="228"/>
      <c r="TA25" s="228"/>
      <c r="TB25" s="228"/>
      <c r="TC25" s="228"/>
      <c r="TD25" s="228"/>
      <c r="TE25" s="228"/>
      <c r="TF25" s="228"/>
      <c r="TG25" s="228"/>
      <c r="TH25" s="228"/>
      <c r="TI25" s="228"/>
      <c r="TJ25" s="228"/>
      <c r="TK25" s="228"/>
      <c r="TL25" s="228"/>
      <c r="TM25" s="228"/>
      <c r="TN25" s="228"/>
      <c r="TO25" s="228"/>
      <c r="TP25" s="228"/>
      <c r="TQ25" s="228"/>
      <c r="TR25" s="228"/>
      <c r="TS25" s="228"/>
      <c r="TT25" s="228"/>
      <c r="TU25" s="228"/>
      <c r="TV25" s="228"/>
      <c r="TW25" s="228"/>
      <c r="TX25" s="228"/>
      <c r="TY25" s="228"/>
      <c r="TZ25" s="228"/>
      <c r="UA25" s="228"/>
      <c r="UB25" s="228"/>
      <c r="UC25" s="228"/>
      <c r="UD25" s="228"/>
      <c r="UE25" s="228"/>
      <c r="UF25" s="228"/>
      <c r="UG25" s="228"/>
      <c r="UH25" s="228"/>
      <c r="UI25" s="228"/>
      <c r="UJ25" s="228"/>
      <c r="UK25" s="228"/>
      <c r="UL25" s="228"/>
      <c r="UM25" s="228"/>
      <c r="UN25" s="228"/>
      <c r="UO25" s="228"/>
      <c r="UP25" s="228"/>
      <c r="UQ25" s="228"/>
      <c r="UR25" s="228"/>
      <c r="US25" s="228"/>
      <c r="UT25" s="228"/>
      <c r="UU25" s="228"/>
      <c r="UV25" s="228"/>
      <c r="UW25" s="228"/>
      <c r="UX25" s="228"/>
      <c r="UY25" s="228"/>
      <c r="UZ25" s="228"/>
      <c r="VA25" s="228"/>
      <c r="VB25" s="228"/>
      <c r="VC25" s="228"/>
      <c r="VD25" s="228"/>
      <c r="VE25" s="228"/>
      <c r="VF25" s="228"/>
      <c r="VG25" s="228"/>
      <c r="VH25" s="228"/>
      <c r="VI25" s="228"/>
      <c r="VJ25" s="228"/>
      <c r="VK25" s="228"/>
      <c r="VL25" s="228"/>
      <c r="VM25" s="228"/>
      <c r="VN25" s="228"/>
      <c r="VO25" s="228"/>
      <c r="VP25" s="228"/>
      <c r="VQ25" s="228"/>
      <c r="VR25" s="228"/>
      <c r="VS25" s="228"/>
      <c r="VT25" s="228"/>
      <c r="VU25" s="228"/>
      <c r="VV25" s="228"/>
      <c r="VW25" s="228"/>
      <c r="VX25" s="228"/>
      <c r="VY25" s="228"/>
      <c r="VZ25" s="228"/>
      <c r="WA25" s="228"/>
      <c r="WB25" s="228"/>
      <c r="WC25" s="228"/>
      <c r="WD25" s="228"/>
      <c r="WE25" s="228"/>
      <c r="WF25" s="228"/>
      <c r="WG25" s="228"/>
      <c r="WH25" s="228"/>
      <c r="WI25" s="228"/>
      <c r="WJ25" s="228"/>
      <c r="WK25" s="228"/>
      <c r="WL25" s="228"/>
      <c r="WM25" s="228"/>
      <c r="WN25" s="228"/>
      <c r="WO25" s="228"/>
      <c r="WP25" s="228"/>
      <c r="WQ25" s="228"/>
      <c r="WR25" s="228"/>
      <c r="WS25" s="228"/>
      <c r="WT25" s="228"/>
      <c r="WU25" s="228"/>
      <c r="WV25" s="228"/>
      <c r="WW25" s="228"/>
      <c r="WX25" s="228"/>
      <c r="WY25" s="228"/>
      <c r="WZ25" s="228"/>
      <c r="XA25" s="228"/>
      <c r="XB25" s="228"/>
      <c r="XC25" s="228"/>
      <c r="XD25" s="228"/>
      <c r="XE25" s="228"/>
      <c r="XF25" s="228"/>
      <c r="XG25" s="228"/>
      <c r="XH25" s="228"/>
      <c r="XI25" s="228"/>
      <c r="XJ25" s="228"/>
      <c r="XK25" s="228"/>
      <c r="XL25" s="228"/>
      <c r="XM25" s="228"/>
      <c r="XN25" s="228"/>
      <c r="XO25" s="228"/>
      <c r="XP25" s="228"/>
      <c r="XQ25" s="228"/>
      <c r="XR25" s="228"/>
      <c r="XS25" s="228"/>
      <c r="XT25" s="228"/>
      <c r="XU25" s="228"/>
      <c r="XV25" s="228"/>
      <c r="XW25" s="228"/>
      <c r="XX25" s="228"/>
      <c r="XY25" s="228"/>
      <c r="XZ25" s="228"/>
      <c r="YA25" s="228"/>
      <c r="YB25" s="228"/>
      <c r="YC25" s="228"/>
      <c r="YD25" s="228"/>
      <c r="YE25" s="228"/>
      <c r="YF25" s="228"/>
      <c r="YG25" s="228"/>
      <c r="YH25" s="228"/>
      <c r="YI25" s="228"/>
      <c r="YJ25" s="228"/>
      <c r="YK25" s="228"/>
      <c r="YL25" s="228"/>
      <c r="YM25" s="228"/>
      <c r="YN25" s="228"/>
      <c r="YO25" s="228"/>
      <c r="YP25" s="228"/>
      <c r="YQ25" s="228"/>
      <c r="YR25" s="228"/>
      <c r="YS25" s="228"/>
      <c r="YT25" s="228"/>
      <c r="YU25" s="228"/>
      <c r="YV25" s="228"/>
      <c r="YW25" s="228"/>
      <c r="YX25" s="228"/>
      <c r="YY25" s="228"/>
      <c r="YZ25" s="228"/>
      <c r="ZA25" s="228"/>
      <c r="ZB25" s="228"/>
      <c r="ZC25" s="228"/>
      <c r="ZD25" s="228"/>
      <c r="ZE25" s="228"/>
      <c r="ZF25" s="228"/>
      <c r="ZG25" s="228"/>
      <c r="ZH25" s="228"/>
      <c r="ZI25" s="228"/>
      <c r="ZJ25" s="228"/>
      <c r="ZK25" s="228"/>
      <c r="ZL25" s="228"/>
      <c r="ZM25" s="228"/>
      <c r="ZN25" s="228"/>
      <c r="ZO25" s="228"/>
      <c r="ZP25" s="228"/>
      <c r="ZQ25" s="228"/>
      <c r="ZR25" s="228"/>
      <c r="ZS25" s="228"/>
      <c r="ZT25" s="228"/>
      <c r="ZU25" s="228"/>
      <c r="ZV25" s="228"/>
      <c r="ZW25" s="228"/>
      <c r="ZX25" s="228"/>
      <c r="ZY25" s="228"/>
      <c r="ZZ25" s="228"/>
      <c r="AAA25" s="228"/>
      <c r="AAB25" s="228"/>
      <c r="AAC25" s="228"/>
      <c r="AAD25" s="228"/>
      <c r="AAE25" s="228"/>
      <c r="AAF25" s="228"/>
      <c r="AAG25" s="228"/>
      <c r="AAH25" s="228"/>
      <c r="AAI25" s="228"/>
      <c r="AAJ25" s="228"/>
      <c r="AAK25" s="228"/>
      <c r="AAL25" s="228"/>
      <c r="AAM25" s="228"/>
      <c r="AAN25" s="228"/>
      <c r="AAO25" s="228"/>
      <c r="AAP25" s="228"/>
      <c r="AAQ25" s="228"/>
      <c r="AAR25" s="228"/>
      <c r="AAS25" s="228"/>
      <c r="AAT25" s="228"/>
      <c r="AAU25" s="228"/>
      <c r="AAV25" s="228"/>
      <c r="AAW25" s="228"/>
      <c r="AAX25" s="228"/>
      <c r="AAY25" s="228"/>
      <c r="AAZ25" s="228"/>
      <c r="ABA25" s="228"/>
      <c r="ABB25" s="228"/>
      <c r="ABC25" s="228"/>
      <c r="ABD25" s="228"/>
      <c r="ABE25" s="228"/>
      <c r="ABF25" s="228"/>
      <c r="ABG25" s="228"/>
      <c r="ABH25" s="228"/>
      <c r="ABI25" s="228"/>
      <c r="ABJ25" s="228"/>
      <c r="ABK25" s="228"/>
      <c r="ABL25" s="228"/>
      <c r="ABM25" s="228"/>
      <c r="ABN25" s="228"/>
      <c r="ABO25" s="228"/>
      <c r="ABP25" s="228"/>
      <c r="ABQ25" s="228"/>
      <c r="ABR25" s="228"/>
      <c r="ABS25" s="228"/>
      <c r="ABT25" s="228"/>
      <c r="ABU25" s="228"/>
      <c r="ABV25" s="228"/>
      <c r="ABW25" s="228"/>
      <c r="ABX25" s="228"/>
      <c r="ABY25" s="228"/>
      <c r="ABZ25" s="228"/>
      <c r="ACA25" s="228"/>
      <c r="ACB25" s="228"/>
      <c r="ACC25" s="228"/>
      <c r="ACD25" s="228"/>
      <c r="ACE25" s="228"/>
      <c r="ACF25" s="228"/>
      <c r="ACG25" s="228"/>
      <c r="ACH25" s="228"/>
      <c r="ACI25" s="228"/>
      <c r="ACJ25" s="228"/>
      <c r="ACK25" s="228"/>
      <c r="ACL25" s="228"/>
      <c r="ACM25" s="228"/>
      <c r="ACN25" s="228"/>
      <c r="ACO25" s="228"/>
      <c r="ACP25" s="228"/>
      <c r="ACQ25" s="228"/>
      <c r="ACR25" s="228"/>
      <c r="ACS25" s="228"/>
      <c r="ACT25" s="228"/>
      <c r="ACU25" s="228"/>
      <c r="ACV25" s="228"/>
      <c r="ACW25" s="228"/>
      <c r="ACX25" s="228"/>
      <c r="ACY25" s="228"/>
      <c r="ACZ25" s="228"/>
      <c r="ADA25" s="228"/>
      <c r="ADB25" s="228"/>
      <c r="ADC25" s="228"/>
      <c r="ADD25" s="228"/>
      <c r="ADE25" s="228"/>
      <c r="ADF25" s="228"/>
      <c r="ADG25" s="228"/>
      <c r="ADH25" s="228"/>
      <c r="ADI25" s="228"/>
      <c r="ADJ25" s="228"/>
      <c r="ADK25" s="228"/>
      <c r="ADL25" s="228"/>
      <c r="ADM25" s="228"/>
      <c r="ADN25" s="228"/>
      <c r="ADO25" s="228"/>
      <c r="ADP25" s="228"/>
      <c r="ADQ25" s="228"/>
      <c r="ADR25" s="228"/>
      <c r="ADS25" s="228"/>
      <c r="ADT25" s="228"/>
      <c r="ADU25" s="228"/>
      <c r="ADV25" s="228"/>
      <c r="ADW25" s="228"/>
      <c r="ADX25" s="228"/>
      <c r="ADY25" s="228"/>
      <c r="ADZ25" s="228"/>
      <c r="AEA25" s="228"/>
      <c r="AEB25" s="228"/>
      <c r="AEC25" s="228"/>
      <c r="AED25" s="228"/>
      <c r="AEE25" s="228"/>
      <c r="AEF25" s="228"/>
      <c r="AEG25" s="228"/>
      <c r="AEH25" s="228"/>
      <c r="AEI25" s="228"/>
      <c r="AEJ25" s="228"/>
      <c r="AEK25" s="228"/>
      <c r="AEL25" s="228"/>
      <c r="AEM25" s="228"/>
      <c r="AEN25" s="228"/>
      <c r="AEO25" s="228"/>
      <c r="AEP25" s="228"/>
      <c r="AEQ25" s="228"/>
      <c r="AER25" s="228"/>
      <c r="AES25" s="228"/>
      <c r="AET25" s="228"/>
      <c r="AEU25" s="228"/>
      <c r="AEV25" s="228"/>
      <c r="AEW25" s="228"/>
      <c r="AEX25" s="228"/>
      <c r="AEY25" s="228"/>
      <c r="AEZ25" s="228"/>
      <c r="AFA25" s="228"/>
      <c r="AFB25" s="228"/>
      <c r="AFC25" s="228"/>
      <c r="AFD25" s="228"/>
      <c r="AFE25" s="228"/>
      <c r="AFF25" s="228"/>
      <c r="AFG25" s="228"/>
      <c r="AFH25" s="228"/>
      <c r="AFI25" s="228"/>
      <c r="AFJ25" s="228"/>
      <c r="AFK25" s="228"/>
      <c r="AFL25" s="228"/>
      <c r="AFM25" s="228"/>
      <c r="AFN25" s="228"/>
      <c r="AFO25" s="228"/>
      <c r="AFP25" s="228"/>
      <c r="AFQ25" s="228"/>
      <c r="AFR25" s="228"/>
      <c r="AFS25" s="228"/>
      <c r="AFT25" s="228"/>
      <c r="AFU25" s="228"/>
      <c r="AFV25" s="228"/>
      <c r="AFW25" s="228"/>
      <c r="AFX25" s="228"/>
      <c r="AFY25" s="228"/>
      <c r="AFZ25" s="228"/>
      <c r="AGA25" s="228"/>
      <c r="AGB25" s="228"/>
      <c r="AGC25" s="228"/>
      <c r="AGD25" s="228"/>
      <c r="AGE25" s="228"/>
      <c r="AGF25" s="228"/>
      <c r="AGG25" s="228"/>
      <c r="AGH25" s="228"/>
      <c r="AGI25" s="228"/>
      <c r="AGJ25" s="228"/>
      <c r="AGK25" s="228"/>
      <c r="AGL25" s="228"/>
      <c r="AGM25" s="228"/>
      <c r="AGN25" s="228"/>
      <c r="AGO25" s="228"/>
      <c r="AGP25" s="228"/>
      <c r="AGQ25" s="228"/>
      <c r="AGR25" s="228"/>
      <c r="AGS25" s="228"/>
      <c r="AGT25" s="228"/>
      <c r="AGU25" s="228"/>
      <c r="AGV25" s="228"/>
      <c r="AGW25" s="228"/>
      <c r="AGX25" s="228"/>
      <c r="AGY25" s="228"/>
      <c r="AGZ25" s="228"/>
      <c r="AHA25" s="228"/>
      <c r="AHB25" s="228"/>
      <c r="AHC25" s="228"/>
      <c r="AHD25" s="228"/>
      <c r="AHE25" s="228"/>
      <c r="AHF25" s="228"/>
      <c r="AHG25" s="228"/>
      <c r="AHH25" s="228"/>
      <c r="AHI25" s="228"/>
      <c r="AHJ25" s="228"/>
      <c r="AHK25" s="228"/>
      <c r="AHL25" s="228"/>
      <c r="AHM25" s="228"/>
      <c r="AHN25" s="228"/>
      <c r="AHO25" s="228"/>
      <c r="AHP25" s="228"/>
      <c r="AHQ25" s="228"/>
      <c r="AHR25" s="228"/>
      <c r="AHS25" s="228"/>
      <c r="AHT25" s="228"/>
      <c r="AHU25" s="228"/>
      <c r="AHV25" s="228"/>
      <c r="AHW25" s="228"/>
      <c r="AHX25" s="228"/>
      <c r="AHY25" s="228"/>
      <c r="AHZ25" s="228"/>
      <c r="AIA25" s="228"/>
      <c r="AIB25" s="228"/>
      <c r="AIC25" s="228"/>
      <c r="AID25" s="228"/>
      <c r="AIE25" s="228"/>
      <c r="AIF25" s="228"/>
      <c r="AIG25" s="228"/>
      <c r="AIH25" s="228"/>
      <c r="AII25" s="228"/>
      <c r="AIJ25" s="228"/>
      <c r="AIK25" s="228"/>
      <c r="AIL25" s="228"/>
      <c r="AIM25" s="228"/>
      <c r="AIN25" s="228"/>
      <c r="AIO25" s="228"/>
      <c r="AIP25" s="228"/>
      <c r="AIQ25" s="228"/>
      <c r="AIR25" s="228"/>
      <c r="AIS25" s="228"/>
      <c r="AIT25" s="228"/>
      <c r="AIU25" s="228"/>
      <c r="AIV25" s="228"/>
      <c r="AIW25" s="228"/>
      <c r="AIX25" s="228"/>
      <c r="AIY25" s="228"/>
      <c r="AIZ25" s="228"/>
      <c r="AJA25" s="228"/>
      <c r="AJB25" s="228"/>
      <c r="AJC25" s="228"/>
      <c r="AJD25" s="228"/>
      <c r="AJE25" s="228"/>
      <c r="AJF25" s="228"/>
      <c r="AJG25" s="228"/>
      <c r="AJH25" s="228"/>
      <c r="AJI25" s="228"/>
      <c r="AJJ25" s="228"/>
      <c r="AJK25" s="228"/>
      <c r="AJL25" s="228"/>
      <c r="AJM25" s="228"/>
      <c r="AJN25" s="228"/>
      <c r="AJO25" s="228"/>
      <c r="AJP25" s="228"/>
      <c r="AJQ25" s="228"/>
      <c r="AJR25" s="228"/>
      <c r="AJS25" s="228"/>
      <c r="AJT25" s="228"/>
      <c r="AJU25" s="228"/>
      <c r="AJV25" s="228"/>
      <c r="AJW25" s="228"/>
      <c r="AJX25" s="228"/>
      <c r="AJY25" s="228"/>
      <c r="AJZ25" s="228"/>
      <c r="AKA25" s="228"/>
      <c r="AKB25" s="228"/>
      <c r="AKC25" s="228"/>
      <c r="AKD25" s="228"/>
      <c r="AKE25" s="228"/>
      <c r="AKF25" s="228"/>
      <c r="AKG25" s="228"/>
      <c r="AKH25" s="228"/>
      <c r="AKI25" s="228"/>
      <c r="AKJ25" s="228"/>
      <c r="AKK25" s="228"/>
      <c r="AKL25" s="228"/>
      <c r="AKM25" s="228"/>
      <c r="AKN25" s="228"/>
      <c r="AKO25" s="228"/>
      <c r="AKP25" s="228"/>
      <c r="AKQ25" s="228"/>
      <c r="AKR25" s="228"/>
      <c r="AKS25" s="228"/>
      <c r="AKT25" s="228"/>
      <c r="AKU25" s="228"/>
      <c r="AKV25" s="228"/>
      <c r="AKW25" s="228"/>
      <c r="AKX25" s="228"/>
      <c r="AKY25" s="228"/>
      <c r="AKZ25" s="228"/>
      <c r="ALA25" s="228"/>
      <c r="ALB25" s="228"/>
      <c r="ALC25" s="228"/>
      <c r="ALD25" s="228"/>
      <c r="ALE25" s="228"/>
      <c r="ALF25" s="228"/>
      <c r="ALG25" s="228"/>
      <c r="ALH25" s="228"/>
      <c r="ALI25" s="228"/>
      <c r="ALJ25" s="228"/>
      <c r="ALK25" s="228"/>
      <c r="ALL25" s="228"/>
      <c r="ALM25" s="228"/>
      <c r="ALN25" s="228"/>
      <c r="ALO25" s="228"/>
      <c r="ALP25" s="228"/>
      <c r="ALQ25" s="228"/>
      <c r="ALR25" s="228"/>
      <c r="ALS25" s="228"/>
      <c r="ALT25" s="228"/>
      <c r="ALU25" s="228"/>
      <c r="ALV25" s="228"/>
      <c r="ALW25" s="228"/>
      <c r="ALX25" s="228"/>
      <c r="ALY25" s="228"/>
      <c r="ALZ25" s="228"/>
      <c r="AMA25" s="228"/>
      <c r="AMB25" s="228"/>
      <c r="AMC25" s="228"/>
      <c r="AMD25" s="228"/>
      <c r="AME25" s="228"/>
      <c r="AMF25" s="228"/>
      <c r="AMG25" s="228"/>
      <c r="AMH25" s="228"/>
      <c r="AMI25" s="228"/>
      <c r="AMJ25" s="228"/>
      <c r="AMK25" s="228"/>
      <c r="AML25" s="228"/>
      <c r="AMM25" s="228"/>
      <c r="AMN25" s="228"/>
      <c r="AMO25" s="228"/>
      <c r="AMP25" s="228"/>
      <c r="AMQ25" s="228"/>
      <c r="AMR25" s="228"/>
      <c r="AMS25" s="228"/>
      <c r="AMT25" s="228"/>
      <c r="AMU25" s="228"/>
      <c r="AMV25" s="228"/>
      <c r="AMW25" s="228"/>
      <c r="AMX25" s="228"/>
      <c r="AMY25" s="228"/>
      <c r="AMZ25" s="228"/>
      <c r="ANA25" s="228"/>
      <c r="ANB25" s="228"/>
      <c r="ANC25" s="228"/>
      <c r="AND25" s="228"/>
      <c r="ANE25" s="228"/>
      <c r="ANF25" s="228"/>
      <c r="ANG25" s="228"/>
      <c r="ANH25" s="228"/>
      <c r="ANI25" s="228"/>
      <c r="ANJ25" s="228"/>
      <c r="ANK25" s="228"/>
      <c r="ANL25" s="228"/>
      <c r="ANM25" s="228"/>
      <c r="ANN25" s="228"/>
      <c r="ANO25" s="228"/>
      <c r="ANP25" s="228"/>
      <c r="ANQ25" s="228"/>
      <c r="ANR25" s="228"/>
      <c r="ANS25" s="228"/>
      <c r="ANT25" s="228"/>
      <c r="ANU25" s="228"/>
      <c r="ANV25" s="228"/>
      <c r="ANW25" s="228"/>
      <c r="ANX25" s="228"/>
      <c r="ANY25" s="228"/>
      <c r="ANZ25" s="228"/>
      <c r="AOA25" s="228"/>
      <c r="AOB25" s="228"/>
      <c r="AOC25" s="228"/>
      <c r="AOD25" s="228"/>
      <c r="AOE25" s="228"/>
      <c r="AOF25" s="228"/>
      <c r="AOG25" s="228"/>
      <c r="AOH25" s="228"/>
      <c r="AOI25" s="228"/>
      <c r="AOJ25" s="228"/>
      <c r="AOK25" s="228"/>
      <c r="AOL25" s="228"/>
      <c r="AOM25" s="228"/>
      <c r="AON25" s="228"/>
      <c r="AOO25" s="228"/>
      <c r="AOP25" s="228"/>
      <c r="AOQ25" s="228"/>
      <c r="AOR25" s="228"/>
      <c r="AOS25" s="228"/>
      <c r="AOT25" s="228"/>
      <c r="AOU25" s="228"/>
      <c r="AOV25" s="228"/>
      <c r="AOW25" s="228"/>
      <c r="AOX25" s="228"/>
      <c r="AOY25" s="228"/>
      <c r="AOZ25" s="228"/>
      <c r="APA25" s="228"/>
      <c r="APB25" s="228"/>
      <c r="APC25" s="228"/>
      <c r="APD25" s="228"/>
      <c r="APE25" s="228"/>
      <c r="APF25" s="228"/>
      <c r="APG25" s="228"/>
      <c r="APH25" s="228"/>
      <c r="API25" s="228"/>
      <c r="APJ25" s="228"/>
      <c r="APK25" s="228"/>
      <c r="APL25" s="228"/>
      <c r="APM25" s="228"/>
      <c r="APN25" s="228"/>
      <c r="APO25" s="228"/>
      <c r="APP25" s="228"/>
      <c r="APQ25" s="228"/>
      <c r="APR25" s="228"/>
      <c r="APS25" s="228"/>
      <c r="APT25" s="228"/>
      <c r="APU25" s="228"/>
      <c r="APV25" s="228"/>
      <c r="APW25" s="228"/>
      <c r="APX25" s="228"/>
      <c r="APY25" s="228"/>
      <c r="APZ25" s="228"/>
      <c r="AQA25" s="228"/>
      <c r="AQB25" s="228"/>
      <c r="AQC25" s="228"/>
      <c r="AQD25" s="228"/>
      <c r="AQE25" s="228"/>
      <c r="AQF25" s="228"/>
      <c r="AQG25" s="228"/>
      <c r="AQH25" s="228"/>
      <c r="AQI25" s="228"/>
      <c r="AQJ25" s="228"/>
      <c r="AQK25" s="228"/>
      <c r="AQL25" s="228"/>
      <c r="AQM25" s="228"/>
      <c r="AQN25" s="228"/>
      <c r="AQO25" s="228"/>
      <c r="AQP25" s="228"/>
      <c r="AQQ25" s="228"/>
      <c r="AQR25" s="228"/>
      <c r="AQS25" s="228"/>
      <c r="AQT25" s="228"/>
      <c r="AQU25" s="228"/>
      <c r="AQV25" s="228"/>
      <c r="AQW25" s="228"/>
      <c r="AQX25" s="228"/>
      <c r="AQY25" s="228"/>
      <c r="AQZ25" s="228"/>
      <c r="ARA25" s="228"/>
      <c r="ARB25" s="228"/>
      <c r="ARC25" s="228"/>
      <c r="ARD25" s="228"/>
      <c r="ARE25" s="228"/>
      <c r="ARF25" s="228"/>
      <c r="ARG25" s="228"/>
      <c r="ARH25" s="228"/>
      <c r="ARI25" s="228"/>
      <c r="ARJ25" s="228"/>
      <c r="ARK25" s="228"/>
      <c r="ARL25" s="228"/>
      <c r="ARM25" s="228"/>
      <c r="ARN25" s="228"/>
      <c r="ARO25" s="228"/>
      <c r="ARP25" s="228"/>
      <c r="ARQ25" s="228"/>
      <c r="ARR25" s="228"/>
      <c r="ARS25" s="228"/>
      <c r="ART25" s="228"/>
      <c r="ARU25" s="228"/>
      <c r="ARV25" s="228"/>
      <c r="ARW25" s="228"/>
      <c r="ARX25" s="228"/>
      <c r="ARY25" s="228"/>
      <c r="ARZ25" s="228"/>
      <c r="ASA25" s="228"/>
      <c r="ASB25" s="228"/>
      <c r="ASC25" s="228"/>
      <c r="ASD25" s="228"/>
      <c r="ASE25" s="228"/>
      <c r="ASF25" s="228"/>
      <c r="ASG25" s="228"/>
      <c r="ASH25" s="228"/>
      <c r="ASI25" s="228"/>
      <c r="ASJ25" s="228"/>
      <c r="ASK25" s="228"/>
      <c r="ASL25" s="228"/>
      <c r="ASM25" s="228"/>
      <c r="ASN25" s="228"/>
      <c r="ASO25" s="228"/>
      <c r="ASP25" s="228"/>
      <c r="ASQ25" s="228"/>
      <c r="ASR25" s="228"/>
      <c r="ASS25" s="228"/>
      <c r="AST25" s="228"/>
      <c r="ASU25" s="228"/>
      <c r="ASV25" s="228"/>
      <c r="ASW25" s="228"/>
      <c r="ASX25" s="228"/>
      <c r="ASY25" s="228"/>
      <c r="ASZ25" s="228"/>
      <c r="ATA25" s="228"/>
      <c r="ATB25" s="228"/>
      <c r="ATC25" s="228"/>
      <c r="ATD25" s="228"/>
      <c r="ATE25" s="228"/>
      <c r="ATF25" s="228"/>
      <c r="ATG25" s="228"/>
      <c r="ATH25" s="228"/>
      <c r="ATI25" s="228"/>
      <c r="ATJ25" s="228"/>
      <c r="ATK25" s="228"/>
      <c r="ATL25" s="228"/>
      <c r="ATM25" s="228"/>
      <c r="ATN25" s="228"/>
      <c r="ATO25" s="228"/>
      <c r="ATP25" s="228"/>
      <c r="ATQ25" s="228"/>
      <c r="ATR25" s="228"/>
      <c r="ATS25" s="228"/>
      <c r="ATT25" s="228"/>
      <c r="ATU25" s="228"/>
      <c r="ATV25" s="228"/>
      <c r="ATW25" s="228"/>
      <c r="ATX25" s="228"/>
      <c r="ATY25" s="228"/>
      <c r="ATZ25" s="228"/>
      <c r="AUA25" s="228"/>
      <c r="AUB25" s="228"/>
      <c r="AUC25" s="228"/>
      <c r="AUD25" s="228"/>
      <c r="AUE25" s="228"/>
      <c r="AUF25" s="228"/>
      <c r="AUG25" s="228"/>
      <c r="AUH25" s="228"/>
      <c r="AUI25" s="228"/>
      <c r="AUJ25" s="228"/>
      <c r="AUK25" s="228"/>
      <c r="AUL25" s="228"/>
      <c r="AUM25" s="228"/>
      <c r="AUN25" s="228"/>
      <c r="AUO25" s="228"/>
      <c r="AUP25" s="228"/>
      <c r="AUQ25" s="228"/>
      <c r="AUR25" s="228"/>
      <c r="AUS25" s="228"/>
      <c r="AUT25" s="228"/>
      <c r="AUU25" s="228"/>
      <c r="AUV25" s="228"/>
      <c r="AUW25" s="228"/>
      <c r="AUX25" s="228"/>
      <c r="AUY25" s="228"/>
      <c r="AUZ25" s="228"/>
      <c r="AVA25" s="228"/>
      <c r="AVB25" s="228"/>
      <c r="AVC25" s="228"/>
      <c r="AVD25" s="228"/>
      <c r="AVE25" s="228"/>
      <c r="AVF25" s="228"/>
      <c r="AVG25" s="228"/>
      <c r="AVH25" s="228"/>
      <c r="AVI25" s="228"/>
      <c r="AVJ25" s="228"/>
      <c r="AVK25" s="228"/>
      <c r="AVL25" s="228"/>
      <c r="AVM25" s="228"/>
      <c r="AVN25" s="228"/>
      <c r="AVO25" s="228"/>
      <c r="AVP25" s="228"/>
      <c r="AVQ25" s="228"/>
      <c r="AVR25" s="228"/>
      <c r="AVS25" s="228"/>
      <c r="AVT25" s="228"/>
      <c r="AVU25" s="228"/>
      <c r="AVV25" s="228"/>
      <c r="AVW25" s="228"/>
      <c r="AVX25" s="228"/>
      <c r="AVY25" s="228"/>
      <c r="AVZ25" s="228"/>
      <c r="AWA25" s="228"/>
      <c r="AWB25" s="228"/>
      <c r="AWC25" s="228"/>
      <c r="AWD25" s="228"/>
      <c r="AWE25" s="228"/>
      <c r="AWF25" s="228"/>
      <c r="AWG25" s="228"/>
      <c r="AWH25" s="228"/>
      <c r="AWI25" s="228"/>
      <c r="AWJ25" s="228"/>
      <c r="AWK25" s="228"/>
      <c r="AWL25" s="228"/>
      <c r="AWM25" s="228"/>
      <c r="AWN25" s="228"/>
      <c r="AWO25" s="228"/>
      <c r="AWP25" s="228"/>
      <c r="AWQ25" s="228"/>
      <c r="AWR25" s="228"/>
      <c r="AWS25" s="228"/>
      <c r="AWT25" s="228"/>
      <c r="AWU25" s="228"/>
      <c r="AWV25" s="228"/>
      <c r="AWW25" s="228"/>
      <c r="AWX25" s="228"/>
      <c r="AWY25" s="228"/>
      <c r="AWZ25" s="228"/>
      <c r="AXA25" s="228"/>
      <c r="AXB25" s="228"/>
      <c r="AXC25" s="228"/>
      <c r="AXD25" s="228"/>
      <c r="AXE25" s="228"/>
      <c r="AXF25" s="228"/>
      <c r="AXG25" s="228"/>
      <c r="AXH25" s="228"/>
      <c r="AXI25" s="228"/>
      <c r="AXJ25" s="228"/>
      <c r="AXK25" s="228"/>
      <c r="AXL25" s="228"/>
      <c r="AXM25" s="228"/>
      <c r="AXN25" s="228"/>
      <c r="AXO25" s="228"/>
      <c r="AXP25" s="228"/>
      <c r="AXQ25" s="228"/>
      <c r="AXR25" s="228"/>
      <c r="AXS25" s="228"/>
      <c r="AXT25" s="228"/>
      <c r="AXU25" s="228"/>
      <c r="AXV25" s="228"/>
      <c r="AXW25" s="228"/>
      <c r="AXX25" s="228"/>
      <c r="AXY25" s="228"/>
      <c r="AXZ25" s="228"/>
      <c r="AYA25" s="228"/>
      <c r="AYB25" s="228"/>
      <c r="AYC25" s="228"/>
      <c r="AYD25" s="228"/>
      <c r="AYE25" s="228"/>
      <c r="AYF25" s="228"/>
      <c r="AYG25" s="228"/>
      <c r="AYH25" s="228"/>
      <c r="AYI25" s="228"/>
      <c r="AYJ25" s="228"/>
      <c r="AYK25" s="228"/>
      <c r="AYL25" s="228"/>
      <c r="AYM25" s="228"/>
      <c r="AYN25" s="228"/>
      <c r="AYO25" s="228"/>
      <c r="AYP25" s="228"/>
      <c r="AYQ25" s="228"/>
      <c r="AYR25" s="228"/>
      <c r="AYS25" s="228"/>
      <c r="AYT25" s="228"/>
      <c r="AYU25" s="228"/>
      <c r="AYV25" s="228"/>
      <c r="AYW25" s="228"/>
      <c r="AYX25" s="228"/>
      <c r="AYY25" s="228"/>
      <c r="AYZ25" s="228"/>
      <c r="AZA25" s="228"/>
      <c r="AZB25" s="228"/>
      <c r="AZC25" s="228"/>
      <c r="AZD25" s="228"/>
      <c r="AZE25" s="228"/>
      <c r="AZF25" s="228"/>
      <c r="AZG25" s="228"/>
      <c r="AZH25" s="228"/>
      <c r="AZI25" s="228"/>
      <c r="AZJ25" s="228"/>
      <c r="AZK25" s="228"/>
      <c r="AZL25" s="228"/>
      <c r="AZM25" s="228"/>
      <c r="AZN25" s="228"/>
      <c r="AZO25" s="228"/>
      <c r="AZP25" s="228"/>
      <c r="AZQ25" s="228"/>
      <c r="AZR25" s="228"/>
      <c r="AZS25" s="228"/>
      <c r="AZT25" s="228"/>
      <c r="AZU25" s="228"/>
      <c r="AZV25" s="228"/>
      <c r="AZW25" s="228"/>
      <c r="AZX25" s="228"/>
      <c r="AZY25" s="228"/>
      <c r="AZZ25" s="228"/>
      <c r="BAA25" s="228"/>
      <c r="BAB25" s="228"/>
      <c r="BAC25" s="228"/>
      <c r="BAD25" s="228"/>
      <c r="BAE25" s="228"/>
      <c r="BAF25" s="228"/>
      <c r="BAG25" s="228"/>
      <c r="BAH25" s="228"/>
      <c r="BAI25" s="228"/>
      <c r="BAJ25" s="228"/>
      <c r="BAK25" s="228"/>
      <c r="BAL25" s="228"/>
      <c r="BAM25" s="228"/>
      <c r="BAN25" s="228"/>
      <c r="BAO25" s="228"/>
      <c r="BAP25" s="228"/>
      <c r="BAQ25" s="228"/>
      <c r="BAR25" s="228"/>
      <c r="BAS25" s="228"/>
      <c r="BAT25" s="228"/>
      <c r="BAU25" s="228"/>
      <c r="BAV25" s="228"/>
      <c r="BAW25" s="228"/>
      <c r="BAX25" s="228"/>
      <c r="BAY25" s="228"/>
      <c r="BAZ25" s="228"/>
      <c r="BBA25" s="228"/>
      <c r="BBB25" s="228"/>
      <c r="BBC25" s="228"/>
      <c r="BBD25" s="228"/>
      <c r="BBE25" s="228"/>
      <c r="BBF25" s="228"/>
      <c r="BBG25" s="228"/>
      <c r="BBH25" s="228"/>
      <c r="BBI25" s="228"/>
      <c r="BBJ25" s="228"/>
      <c r="BBK25" s="228"/>
      <c r="BBL25" s="228"/>
      <c r="BBM25" s="228"/>
      <c r="BBN25" s="228"/>
      <c r="BBO25" s="228"/>
      <c r="BBP25" s="228"/>
      <c r="BBQ25" s="228"/>
      <c r="BBR25" s="228"/>
      <c r="BBS25" s="228"/>
      <c r="BBT25" s="228"/>
      <c r="BBU25" s="228"/>
      <c r="BBV25" s="228"/>
      <c r="BBW25" s="228"/>
      <c r="BBX25" s="228"/>
      <c r="BBY25" s="228"/>
      <c r="BBZ25" s="228"/>
      <c r="BCA25" s="228"/>
      <c r="BCB25" s="228"/>
      <c r="BCC25" s="228"/>
      <c r="BCD25" s="228"/>
      <c r="BCE25" s="228"/>
      <c r="BCF25" s="228"/>
      <c r="BCG25" s="228"/>
      <c r="BCH25" s="228"/>
      <c r="BCI25" s="228"/>
      <c r="BCJ25" s="228"/>
      <c r="BCK25" s="228"/>
      <c r="BCL25" s="228"/>
      <c r="BCM25" s="228"/>
      <c r="BCN25" s="228"/>
      <c r="BCO25" s="228"/>
      <c r="BCP25" s="228"/>
      <c r="BCQ25" s="228"/>
      <c r="BCR25" s="228"/>
      <c r="BCS25" s="228"/>
      <c r="BCT25" s="228"/>
      <c r="BCU25" s="228"/>
      <c r="BCV25" s="228"/>
      <c r="BCW25" s="228"/>
      <c r="BCX25" s="228"/>
      <c r="BCY25" s="228"/>
      <c r="BCZ25" s="228"/>
      <c r="BDA25" s="228"/>
      <c r="BDB25" s="228"/>
      <c r="BDC25" s="228"/>
      <c r="BDD25" s="228"/>
      <c r="BDE25" s="228"/>
      <c r="BDF25" s="228"/>
      <c r="BDG25" s="228"/>
      <c r="BDH25" s="228"/>
      <c r="BDI25" s="228"/>
      <c r="BDJ25" s="228"/>
      <c r="BDK25" s="228"/>
      <c r="BDL25" s="228"/>
      <c r="BDM25" s="228"/>
      <c r="BDN25" s="228"/>
      <c r="BDO25" s="228"/>
      <c r="BDP25" s="228"/>
      <c r="BDQ25" s="228"/>
      <c r="BDR25" s="228"/>
      <c r="BDS25" s="228"/>
      <c r="BDT25" s="228"/>
      <c r="BDU25" s="228"/>
      <c r="BDV25" s="228"/>
      <c r="BDW25" s="228"/>
      <c r="BDX25" s="228"/>
      <c r="BDY25" s="228"/>
      <c r="BDZ25" s="228"/>
      <c r="BEA25" s="228"/>
      <c r="BEB25" s="228"/>
      <c r="BEC25" s="228"/>
      <c r="BED25" s="228"/>
      <c r="BEE25" s="228"/>
      <c r="BEF25" s="228"/>
      <c r="BEG25" s="228"/>
      <c r="BEH25" s="228"/>
      <c r="BEI25" s="228"/>
      <c r="BEJ25" s="228"/>
      <c r="BEK25" s="228"/>
      <c r="BEL25" s="228"/>
      <c r="BEM25" s="228"/>
      <c r="BEN25" s="228"/>
      <c r="BEO25" s="228"/>
      <c r="BEP25" s="228"/>
      <c r="BEQ25" s="228"/>
      <c r="BER25" s="228"/>
      <c r="BES25" s="228"/>
      <c r="BET25" s="228"/>
      <c r="BEU25" s="228"/>
      <c r="BEV25" s="228"/>
      <c r="BEW25" s="228"/>
      <c r="BEX25" s="228"/>
      <c r="BEY25" s="228"/>
      <c r="BEZ25" s="228"/>
      <c r="BFA25" s="228"/>
      <c r="BFB25" s="228"/>
      <c r="BFC25" s="228"/>
      <c r="BFD25" s="228"/>
      <c r="BFE25" s="228"/>
      <c r="BFF25" s="228"/>
      <c r="BFG25" s="228"/>
      <c r="BFH25" s="228"/>
      <c r="BFI25" s="228"/>
      <c r="BFJ25" s="228"/>
      <c r="BFK25" s="228"/>
      <c r="BFL25" s="228"/>
      <c r="BFM25" s="228"/>
      <c r="BFN25" s="228"/>
      <c r="BFO25" s="228"/>
      <c r="BFP25" s="228"/>
      <c r="BFQ25" s="228"/>
      <c r="BFR25" s="228"/>
      <c r="BFS25" s="228"/>
      <c r="BFT25" s="228"/>
      <c r="BFU25" s="228"/>
      <c r="BFV25" s="228"/>
      <c r="BFW25" s="228"/>
      <c r="BFX25" s="228"/>
      <c r="BFY25" s="228"/>
      <c r="BFZ25" s="228"/>
      <c r="BGA25" s="228"/>
      <c r="BGB25" s="228"/>
      <c r="BGC25" s="228"/>
      <c r="BGD25" s="228"/>
      <c r="BGE25" s="228"/>
      <c r="BGF25" s="228"/>
      <c r="BGG25" s="228"/>
      <c r="BGH25" s="228"/>
      <c r="BGI25" s="228"/>
      <c r="BGJ25" s="228"/>
      <c r="BGK25" s="228"/>
      <c r="BGL25" s="228"/>
      <c r="BGM25" s="228"/>
      <c r="BGN25" s="228"/>
      <c r="BGO25" s="228"/>
      <c r="BGP25" s="228"/>
      <c r="BGQ25" s="228"/>
      <c r="BGR25" s="228"/>
      <c r="BGS25" s="228"/>
      <c r="BGT25" s="228"/>
      <c r="BGU25" s="228"/>
      <c r="BGV25" s="228"/>
      <c r="BGW25" s="228"/>
      <c r="BGX25" s="228"/>
      <c r="BGY25" s="228"/>
      <c r="BGZ25" s="228"/>
      <c r="BHA25" s="228"/>
      <c r="BHB25" s="228"/>
      <c r="BHC25" s="228"/>
      <c r="BHD25" s="228"/>
      <c r="BHE25" s="228"/>
      <c r="BHF25" s="228"/>
      <c r="BHG25" s="228"/>
      <c r="BHH25" s="228"/>
      <c r="BHI25" s="228"/>
      <c r="BHJ25" s="228"/>
      <c r="BHK25" s="228"/>
      <c r="BHL25" s="228"/>
      <c r="BHM25" s="228"/>
      <c r="BHN25" s="228"/>
      <c r="BHO25" s="228"/>
      <c r="BHP25" s="228"/>
      <c r="BHQ25" s="228"/>
      <c r="BHR25" s="228"/>
      <c r="BHS25" s="228"/>
      <c r="BHT25" s="228"/>
      <c r="BHU25" s="228"/>
      <c r="BHV25" s="228"/>
      <c r="BHW25" s="228"/>
      <c r="BHX25" s="228"/>
      <c r="BHY25" s="228"/>
      <c r="BHZ25" s="228"/>
      <c r="BIA25" s="228"/>
      <c r="BIB25" s="228"/>
      <c r="BIC25" s="228"/>
      <c r="BID25" s="228"/>
      <c r="BIE25" s="228"/>
      <c r="BIF25" s="228"/>
      <c r="BIG25" s="228"/>
      <c r="BIH25" s="228"/>
      <c r="BII25" s="228"/>
      <c r="BIJ25" s="228"/>
      <c r="BIK25" s="228"/>
      <c r="BIL25" s="228"/>
      <c r="BIM25" s="228"/>
      <c r="BIN25" s="228"/>
      <c r="BIO25" s="228"/>
      <c r="BIP25" s="228"/>
      <c r="BIQ25" s="228"/>
      <c r="BIR25" s="228"/>
      <c r="BIS25" s="228"/>
      <c r="BIT25" s="228"/>
      <c r="BIU25" s="228"/>
      <c r="BIV25" s="228"/>
      <c r="BIW25" s="228"/>
      <c r="BIX25" s="228"/>
      <c r="BIY25" s="228"/>
      <c r="BIZ25" s="228"/>
      <c r="BJA25" s="228"/>
      <c r="BJB25" s="228"/>
      <c r="BJC25" s="228"/>
      <c r="BJD25" s="228"/>
      <c r="BJE25" s="228"/>
      <c r="BJF25" s="228"/>
      <c r="BJG25" s="228"/>
      <c r="BJH25" s="228"/>
      <c r="BJI25" s="228"/>
      <c r="BJJ25" s="228"/>
      <c r="BJK25" s="228"/>
      <c r="BJL25" s="228"/>
      <c r="BJM25" s="228"/>
      <c r="BJN25" s="228"/>
      <c r="BJO25" s="228"/>
      <c r="BJP25" s="228"/>
      <c r="BJQ25" s="228"/>
      <c r="BJR25" s="228"/>
      <c r="BJS25" s="228"/>
      <c r="BJT25" s="228"/>
      <c r="BJU25" s="228"/>
      <c r="BJV25" s="228"/>
      <c r="BJW25" s="228"/>
      <c r="BJX25" s="228"/>
      <c r="BJY25" s="228"/>
      <c r="BJZ25" s="228"/>
      <c r="BKA25" s="228"/>
      <c r="BKB25" s="228"/>
      <c r="BKC25" s="228"/>
      <c r="BKD25" s="228"/>
      <c r="BKE25" s="228"/>
      <c r="BKF25" s="228"/>
      <c r="BKG25" s="228"/>
      <c r="BKH25" s="228"/>
      <c r="BKI25" s="228"/>
      <c r="BKJ25" s="228"/>
      <c r="BKK25" s="228"/>
      <c r="BKL25" s="228"/>
      <c r="BKM25" s="228"/>
      <c r="BKN25" s="228"/>
      <c r="BKO25" s="228"/>
      <c r="BKP25" s="228"/>
      <c r="BKQ25" s="228"/>
      <c r="BKR25" s="228"/>
      <c r="BKS25" s="228"/>
      <c r="BKT25" s="228"/>
      <c r="BKU25" s="228"/>
      <c r="BKV25" s="228"/>
      <c r="BKW25" s="228"/>
      <c r="BKX25" s="228"/>
      <c r="BKY25" s="228"/>
      <c r="BKZ25" s="228"/>
      <c r="BLA25" s="228"/>
      <c r="BLB25" s="228"/>
      <c r="BLC25" s="228"/>
      <c r="BLD25" s="228"/>
      <c r="BLE25" s="228"/>
      <c r="BLF25" s="228"/>
      <c r="BLG25" s="228"/>
      <c r="BLH25" s="228"/>
      <c r="BLI25" s="228"/>
      <c r="BLJ25" s="228"/>
      <c r="BLK25" s="228"/>
      <c r="BLL25" s="228"/>
      <c r="BLM25" s="228"/>
      <c r="BLN25" s="228"/>
      <c r="BLO25" s="228"/>
      <c r="BLP25" s="228"/>
      <c r="BLQ25" s="228"/>
      <c r="BLR25" s="228"/>
      <c r="BLS25" s="228"/>
      <c r="BLT25" s="228"/>
      <c r="BLU25" s="228"/>
      <c r="BLV25" s="228"/>
      <c r="BLW25" s="228"/>
      <c r="BLX25" s="228"/>
      <c r="BLY25" s="228"/>
      <c r="BLZ25" s="228"/>
      <c r="BMA25" s="228"/>
      <c r="BMB25" s="228"/>
      <c r="BMC25" s="228"/>
      <c r="BMD25" s="228"/>
      <c r="BME25" s="228"/>
      <c r="BMF25" s="228"/>
      <c r="BMG25" s="228"/>
      <c r="BMH25" s="228"/>
      <c r="BMI25" s="228"/>
      <c r="BMJ25" s="228"/>
      <c r="BMK25" s="228"/>
      <c r="BML25" s="228"/>
      <c r="BMM25" s="228"/>
      <c r="BMN25" s="228"/>
      <c r="BMO25" s="228"/>
      <c r="BMP25" s="228"/>
      <c r="BMQ25" s="228"/>
      <c r="BMR25" s="228"/>
      <c r="BMS25" s="228"/>
      <c r="BMT25" s="228"/>
      <c r="BMU25" s="228"/>
      <c r="BMV25" s="228"/>
      <c r="BMW25" s="228"/>
      <c r="BMX25" s="228"/>
      <c r="BMY25" s="228"/>
      <c r="BMZ25" s="228"/>
      <c r="BNA25" s="228"/>
      <c r="BNB25" s="228"/>
      <c r="BNC25" s="228"/>
      <c r="BND25" s="228"/>
      <c r="BNE25" s="228"/>
      <c r="BNF25" s="228"/>
      <c r="BNG25" s="228"/>
      <c r="BNH25" s="228"/>
      <c r="BNI25" s="228"/>
      <c r="BNJ25" s="228"/>
      <c r="BNK25" s="228"/>
      <c r="BNL25" s="228"/>
      <c r="BNM25" s="228"/>
      <c r="BNN25" s="228"/>
      <c r="BNO25" s="228"/>
      <c r="BNP25" s="228"/>
      <c r="BNQ25" s="228"/>
      <c r="BNR25" s="228"/>
      <c r="BNS25" s="228"/>
      <c r="BNT25" s="228"/>
      <c r="BNU25" s="228"/>
      <c r="BNV25" s="228"/>
      <c r="BNW25" s="228"/>
      <c r="BNX25" s="228"/>
      <c r="BNY25" s="228"/>
      <c r="BNZ25" s="228"/>
      <c r="BOA25" s="228"/>
      <c r="BOB25" s="228"/>
      <c r="BOC25" s="228"/>
      <c r="BOD25" s="228"/>
      <c r="BOE25" s="228"/>
      <c r="BOF25" s="228"/>
      <c r="BOG25" s="228"/>
      <c r="BOH25" s="228"/>
      <c r="BOI25" s="228"/>
      <c r="BOJ25" s="228"/>
      <c r="BOK25" s="228"/>
      <c r="BOL25" s="228"/>
      <c r="BOM25" s="228"/>
      <c r="BON25" s="228"/>
      <c r="BOO25" s="228"/>
      <c r="BOP25" s="228"/>
      <c r="BOQ25" s="228"/>
      <c r="BOR25" s="228"/>
      <c r="BOS25" s="228"/>
      <c r="BOT25" s="228"/>
      <c r="BOU25" s="228"/>
      <c r="BOV25" s="228"/>
      <c r="BOW25" s="228"/>
      <c r="BOX25" s="228"/>
      <c r="BOY25" s="228"/>
      <c r="BOZ25" s="228"/>
      <c r="BPA25" s="228"/>
      <c r="BPB25" s="228"/>
      <c r="BPC25" s="228"/>
      <c r="BPD25" s="228"/>
      <c r="BPE25" s="228"/>
      <c r="BPF25" s="228"/>
      <c r="BPG25" s="228"/>
      <c r="BPH25" s="228"/>
      <c r="BPI25" s="228"/>
      <c r="BPJ25" s="228"/>
      <c r="BPK25" s="228"/>
      <c r="BPL25" s="228"/>
      <c r="BPM25" s="228"/>
      <c r="BPN25" s="228"/>
      <c r="BPO25" s="228"/>
      <c r="BPP25" s="228"/>
      <c r="BPQ25" s="228"/>
      <c r="BPR25" s="228"/>
      <c r="BPS25" s="228"/>
      <c r="BPT25" s="228"/>
      <c r="BPU25" s="228"/>
      <c r="BPV25" s="228"/>
      <c r="BPW25" s="228"/>
      <c r="BPX25" s="228"/>
      <c r="BPY25" s="228"/>
      <c r="BPZ25" s="228"/>
      <c r="BQA25" s="228"/>
      <c r="BQB25" s="228"/>
      <c r="BQC25" s="228"/>
      <c r="BQD25" s="228"/>
      <c r="BQE25" s="228"/>
      <c r="BQF25" s="228"/>
      <c r="BQG25" s="228"/>
      <c r="BQH25" s="228"/>
      <c r="BQI25" s="228"/>
      <c r="BQJ25" s="228"/>
      <c r="BQK25" s="228"/>
      <c r="BQL25" s="228"/>
      <c r="BQM25" s="228"/>
      <c r="BQN25" s="228"/>
      <c r="BQO25" s="228"/>
      <c r="BQP25" s="228"/>
      <c r="BQQ25" s="228"/>
      <c r="BQR25" s="228"/>
      <c r="BQS25" s="228"/>
      <c r="BQT25" s="228"/>
      <c r="BQU25" s="228"/>
      <c r="BQV25" s="228"/>
      <c r="BQW25" s="228"/>
      <c r="BQX25" s="228"/>
      <c r="BQY25" s="228"/>
      <c r="BQZ25" s="228"/>
      <c r="BRA25" s="228"/>
      <c r="BRB25" s="228"/>
      <c r="BRC25" s="228"/>
      <c r="BRD25" s="228"/>
      <c r="BRE25" s="228"/>
      <c r="BRF25" s="228"/>
      <c r="BRG25" s="228"/>
      <c r="BRH25" s="228"/>
      <c r="BRI25" s="228"/>
      <c r="BRJ25" s="228"/>
      <c r="BRK25" s="228"/>
      <c r="BRL25" s="228"/>
      <c r="BRM25" s="228"/>
      <c r="BRN25" s="228"/>
      <c r="BRO25" s="228"/>
      <c r="BRP25" s="228"/>
      <c r="BRQ25" s="228"/>
      <c r="BRR25" s="228"/>
      <c r="BRS25" s="228"/>
      <c r="BRT25" s="228"/>
      <c r="BRU25" s="228"/>
      <c r="BRV25" s="228"/>
      <c r="BRW25" s="228"/>
      <c r="BRX25" s="228"/>
      <c r="BRY25" s="228"/>
      <c r="BRZ25" s="228"/>
      <c r="BSA25" s="228"/>
      <c r="BSB25" s="228"/>
      <c r="BSC25" s="228"/>
      <c r="BSD25" s="228"/>
      <c r="BSE25" s="228"/>
      <c r="BSF25" s="228"/>
      <c r="BSG25" s="228"/>
      <c r="BSH25" s="228"/>
      <c r="BSI25" s="228"/>
      <c r="BSJ25" s="228"/>
      <c r="BSK25" s="228"/>
      <c r="BSL25" s="228"/>
      <c r="BSM25" s="228"/>
      <c r="BSN25" s="228"/>
      <c r="BSO25" s="228"/>
      <c r="BSP25" s="228"/>
      <c r="BSQ25" s="228"/>
      <c r="BSR25" s="228"/>
      <c r="BSS25" s="228"/>
      <c r="BST25" s="228"/>
      <c r="BSU25" s="228"/>
      <c r="BSV25" s="228"/>
      <c r="BSW25" s="228"/>
      <c r="BSX25" s="228"/>
      <c r="BSY25" s="228"/>
      <c r="BSZ25" s="228"/>
      <c r="BTA25" s="228"/>
      <c r="BTB25" s="228"/>
      <c r="BTC25" s="228"/>
      <c r="BTD25" s="228"/>
      <c r="BTE25" s="228"/>
      <c r="BTF25" s="228"/>
      <c r="BTG25" s="228"/>
      <c r="BTH25" s="228"/>
      <c r="BTI25" s="228"/>
      <c r="BTJ25" s="228"/>
      <c r="BTK25" s="228"/>
      <c r="BTL25" s="228"/>
      <c r="BTM25" s="228"/>
      <c r="BTN25" s="228"/>
      <c r="BTO25" s="228"/>
      <c r="BTP25" s="228"/>
      <c r="BTQ25" s="228"/>
      <c r="BTR25" s="228"/>
      <c r="BTS25" s="228"/>
      <c r="BTT25" s="228"/>
      <c r="BTU25" s="228"/>
      <c r="BTV25" s="228"/>
      <c r="BTW25" s="228"/>
      <c r="BTX25" s="228"/>
      <c r="BTY25" s="228"/>
      <c r="BTZ25" s="228"/>
      <c r="BUA25" s="228"/>
      <c r="BUB25" s="228"/>
      <c r="BUC25" s="228"/>
      <c r="BUD25" s="228"/>
      <c r="BUE25" s="228"/>
      <c r="BUF25" s="228"/>
      <c r="BUG25" s="228"/>
      <c r="BUH25" s="228"/>
      <c r="BUI25" s="228"/>
      <c r="BUJ25" s="228"/>
      <c r="BUK25" s="228"/>
      <c r="BUL25" s="228"/>
      <c r="BUM25" s="228"/>
      <c r="BUN25" s="228"/>
      <c r="BUO25" s="228"/>
      <c r="BUP25" s="228"/>
      <c r="BUQ25" s="228"/>
      <c r="BUR25" s="228"/>
      <c r="BUS25" s="228"/>
      <c r="BUT25" s="228"/>
      <c r="BUU25" s="228"/>
      <c r="BUV25" s="228"/>
      <c r="BUW25" s="228"/>
      <c r="BUX25" s="228"/>
      <c r="BUY25" s="228"/>
      <c r="BUZ25" s="228"/>
      <c r="BVA25" s="228"/>
      <c r="BVB25" s="228"/>
      <c r="BVC25" s="228"/>
      <c r="BVD25" s="228"/>
      <c r="BVE25" s="228"/>
      <c r="BVF25" s="228"/>
      <c r="BVG25" s="228"/>
      <c r="BVH25" s="228"/>
      <c r="BVI25" s="228"/>
      <c r="BVJ25" s="228"/>
      <c r="BVK25" s="228"/>
      <c r="BVL25" s="228"/>
      <c r="BVM25" s="228"/>
      <c r="BVN25" s="228"/>
      <c r="BVO25" s="228"/>
      <c r="BVP25" s="228"/>
      <c r="BVQ25" s="228"/>
      <c r="BVR25" s="228"/>
      <c r="BVS25" s="228"/>
      <c r="BVT25" s="228"/>
      <c r="BVU25" s="228"/>
      <c r="BVV25" s="228"/>
      <c r="BVW25" s="228"/>
      <c r="BVX25" s="228"/>
      <c r="BVY25" s="228"/>
      <c r="BVZ25" s="228"/>
      <c r="BWA25" s="228"/>
      <c r="BWB25" s="228"/>
      <c r="BWC25" s="228"/>
      <c r="BWD25" s="228"/>
      <c r="BWE25" s="228"/>
      <c r="BWF25" s="228"/>
      <c r="BWG25" s="228"/>
      <c r="BWH25" s="228"/>
      <c r="BWI25" s="228"/>
      <c r="BWJ25" s="228"/>
      <c r="BWK25" s="228"/>
      <c r="BWL25" s="228"/>
      <c r="BWM25" s="228"/>
      <c r="BWN25" s="228"/>
      <c r="BWO25" s="228"/>
      <c r="BWP25" s="228"/>
      <c r="BWQ25" s="228"/>
      <c r="BWR25" s="228"/>
      <c r="BWS25" s="228"/>
      <c r="BWT25" s="228"/>
      <c r="BWU25" s="228"/>
      <c r="BWV25" s="228"/>
      <c r="BWW25" s="228"/>
      <c r="BWX25" s="228"/>
      <c r="BWY25" s="228"/>
      <c r="BWZ25" s="228"/>
      <c r="BXA25" s="228"/>
      <c r="BXB25" s="228"/>
      <c r="BXC25" s="228"/>
      <c r="BXD25" s="228"/>
      <c r="BXE25" s="228"/>
      <c r="BXF25" s="228"/>
      <c r="BXG25" s="228"/>
      <c r="BXH25" s="228"/>
      <c r="BXI25" s="228"/>
      <c r="BXJ25" s="228"/>
      <c r="BXK25" s="228"/>
      <c r="BXL25" s="228"/>
      <c r="BXM25" s="228"/>
      <c r="BXN25" s="228"/>
      <c r="BXO25" s="228"/>
      <c r="BXP25" s="228"/>
      <c r="BXQ25" s="228"/>
      <c r="BXR25" s="228"/>
      <c r="BXS25" s="228"/>
      <c r="BXT25" s="228"/>
      <c r="BXU25" s="228"/>
      <c r="BXV25" s="228"/>
      <c r="BXW25" s="228"/>
      <c r="BXX25" s="228"/>
      <c r="BXY25" s="228"/>
      <c r="BXZ25" s="228"/>
      <c r="BYA25" s="228"/>
      <c r="BYB25" s="228"/>
      <c r="BYC25" s="228"/>
      <c r="BYD25" s="228"/>
      <c r="BYE25" s="228"/>
      <c r="BYF25" s="228"/>
      <c r="BYG25" s="228"/>
      <c r="BYH25" s="228"/>
      <c r="BYI25" s="228"/>
      <c r="BYJ25" s="228"/>
      <c r="BYK25" s="228"/>
      <c r="BYL25" s="228"/>
      <c r="BYM25" s="228"/>
      <c r="BYN25" s="228"/>
      <c r="BYO25" s="228"/>
      <c r="BYP25" s="228"/>
      <c r="BYQ25" s="228"/>
      <c r="BYR25" s="228"/>
      <c r="BYS25" s="228"/>
      <c r="BYT25" s="228"/>
      <c r="BYU25" s="228"/>
      <c r="BYV25" s="228"/>
      <c r="BYW25" s="228"/>
      <c r="BYX25" s="228"/>
      <c r="BYY25" s="228"/>
      <c r="BYZ25" s="228"/>
      <c r="BZA25" s="228"/>
      <c r="BZB25" s="228"/>
      <c r="BZC25" s="228"/>
      <c r="BZD25" s="228"/>
      <c r="BZE25" s="228"/>
      <c r="BZF25" s="228"/>
      <c r="BZG25" s="228"/>
      <c r="BZH25" s="228"/>
      <c r="BZI25" s="228"/>
      <c r="BZJ25" s="228"/>
      <c r="BZK25" s="228"/>
      <c r="BZL25" s="228"/>
      <c r="BZM25" s="228"/>
      <c r="BZN25" s="228"/>
      <c r="BZO25" s="228"/>
      <c r="BZP25" s="228"/>
      <c r="BZQ25" s="228"/>
      <c r="BZR25" s="228"/>
      <c r="BZS25" s="228"/>
      <c r="BZT25" s="228"/>
      <c r="BZU25" s="228"/>
      <c r="BZV25" s="228"/>
      <c r="BZW25" s="228"/>
      <c r="BZX25" s="228"/>
      <c r="BZY25" s="228"/>
      <c r="BZZ25" s="228"/>
      <c r="CAA25" s="228"/>
      <c r="CAB25" s="228"/>
      <c r="CAC25" s="228"/>
      <c r="CAD25" s="228"/>
      <c r="CAE25" s="228"/>
      <c r="CAF25" s="228"/>
      <c r="CAG25" s="228"/>
      <c r="CAH25" s="228"/>
      <c r="CAI25" s="228"/>
      <c r="CAJ25" s="228"/>
      <c r="CAK25" s="228"/>
      <c r="CAL25" s="228"/>
      <c r="CAM25" s="228"/>
      <c r="CAN25" s="228"/>
      <c r="CAO25" s="228"/>
      <c r="CAP25" s="228"/>
      <c r="CAQ25" s="228"/>
      <c r="CAR25" s="228"/>
      <c r="CAS25" s="228"/>
      <c r="CAT25" s="228"/>
      <c r="CAU25" s="228"/>
      <c r="CAV25" s="228"/>
      <c r="CAW25" s="228"/>
      <c r="CAX25" s="228"/>
      <c r="CAY25" s="228"/>
      <c r="CAZ25" s="228"/>
      <c r="CBA25" s="228"/>
      <c r="CBB25" s="228"/>
      <c r="CBC25" s="228"/>
      <c r="CBD25" s="228"/>
      <c r="CBE25" s="228"/>
      <c r="CBF25" s="228"/>
      <c r="CBG25" s="228"/>
      <c r="CBH25" s="228"/>
      <c r="CBI25" s="228"/>
      <c r="CBJ25" s="228"/>
      <c r="CBK25" s="228"/>
      <c r="CBL25" s="228"/>
      <c r="CBM25" s="228"/>
      <c r="CBN25" s="228"/>
      <c r="CBO25" s="228"/>
      <c r="CBP25" s="228"/>
      <c r="CBQ25" s="228"/>
      <c r="CBR25" s="228"/>
      <c r="CBS25" s="228"/>
      <c r="CBT25" s="228"/>
      <c r="CBU25" s="228"/>
      <c r="CBV25" s="228"/>
      <c r="CBW25" s="228"/>
      <c r="CBX25" s="228"/>
      <c r="CBY25" s="228"/>
      <c r="CBZ25" s="228"/>
      <c r="CCA25" s="228"/>
      <c r="CCB25" s="228"/>
      <c r="CCC25" s="228"/>
      <c r="CCD25" s="228"/>
      <c r="CCE25" s="228"/>
      <c r="CCF25" s="228"/>
    </row>
    <row r="26" spans="1:2112" s="231" customFormat="1" x14ac:dyDescent="0.2">
      <c r="A26" s="19">
        <v>810245</v>
      </c>
      <c r="B26" s="22" t="s">
        <v>1178</v>
      </c>
      <c r="C26" s="236" t="s">
        <v>597</v>
      </c>
      <c r="D26" s="22">
        <v>80</v>
      </c>
      <c r="E26" s="22">
        <v>10</v>
      </c>
      <c r="F26" s="226">
        <v>4.3600000000000003</v>
      </c>
      <c r="G26" s="263">
        <f t="shared" si="0"/>
        <v>4.62</v>
      </c>
      <c r="H26" s="239">
        <f t="shared" si="1"/>
        <v>4.99</v>
      </c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8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28"/>
      <c r="DX26" s="228"/>
      <c r="DY26" s="228"/>
      <c r="DZ26" s="228"/>
      <c r="EA26" s="228"/>
      <c r="EB26" s="228"/>
      <c r="EC26" s="228"/>
      <c r="ED26" s="228"/>
      <c r="EE26" s="228"/>
      <c r="EF26" s="228"/>
      <c r="EG26" s="228"/>
      <c r="EH26" s="228"/>
      <c r="EI26" s="228"/>
      <c r="EJ26" s="228"/>
      <c r="EK26" s="228"/>
      <c r="EL26" s="228"/>
      <c r="EM26" s="228"/>
      <c r="EN26" s="228"/>
      <c r="EO26" s="228"/>
      <c r="EP26" s="228"/>
      <c r="EQ26" s="228"/>
      <c r="ER26" s="228"/>
      <c r="ES26" s="228"/>
      <c r="ET26" s="228"/>
      <c r="EU26" s="228"/>
      <c r="EV26" s="228"/>
      <c r="EW26" s="228"/>
      <c r="EX26" s="228"/>
      <c r="EY26" s="228"/>
      <c r="EZ26" s="228"/>
      <c r="FA26" s="228"/>
      <c r="FB26" s="228"/>
      <c r="FC26" s="228"/>
      <c r="FD26" s="228"/>
      <c r="FE26" s="228"/>
      <c r="FF26" s="228"/>
      <c r="FG26" s="228"/>
      <c r="FH26" s="228"/>
      <c r="FI26" s="228"/>
      <c r="FJ26" s="228"/>
      <c r="FK26" s="228"/>
      <c r="FL26" s="228"/>
      <c r="FM26" s="228"/>
      <c r="FN26" s="228"/>
      <c r="FO26" s="228"/>
      <c r="FP26" s="228"/>
      <c r="FQ26" s="228"/>
      <c r="FR26" s="228"/>
      <c r="FS26" s="228"/>
      <c r="FT26" s="228"/>
      <c r="FU26" s="228"/>
      <c r="FV26" s="228"/>
      <c r="FW26" s="228"/>
      <c r="FX26" s="228"/>
      <c r="FY26" s="228"/>
      <c r="FZ26" s="228"/>
      <c r="GA26" s="228"/>
      <c r="GB26" s="228"/>
      <c r="GC26" s="228"/>
      <c r="GD26" s="228"/>
      <c r="GE26" s="228"/>
      <c r="GF26" s="228"/>
      <c r="GG26" s="228"/>
      <c r="GH26" s="228"/>
      <c r="GI26" s="228"/>
      <c r="GJ26" s="228"/>
      <c r="GK26" s="228"/>
      <c r="GL26" s="228"/>
      <c r="GM26" s="228"/>
      <c r="GN26" s="228"/>
      <c r="GO26" s="228"/>
      <c r="GP26" s="228"/>
      <c r="GQ26" s="228"/>
      <c r="GR26" s="228"/>
      <c r="GS26" s="228"/>
      <c r="GT26" s="228"/>
      <c r="GU26" s="228"/>
      <c r="GV26" s="228"/>
      <c r="GW26" s="228"/>
      <c r="GX26" s="228"/>
      <c r="GY26" s="228"/>
      <c r="GZ26" s="228"/>
      <c r="HA26" s="228"/>
      <c r="HB26" s="228"/>
      <c r="HC26" s="228"/>
      <c r="HD26" s="228"/>
      <c r="HE26" s="228"/>
      <c r="HF26" s="228"/>
      <c r="HG26" s="228"/>
      <c r="HH26" s="228"/>
      <c r="HI26" s="228"/>
      <c r="HJ26" s="228"/>
      <c r="HK26" s="228"/>
      <c r="HL26" s="228"/>
      <c r="HM26" s="228"/>
      <c r="HN26" s="228"/>
      <c r="HO26" s="228"/>
      <c r="HP26" s="228"/>
      <c r="HQ26" s="228"/>
      <c r="HR26" s="228"/>
      <c r="HS26" s="228"/>
      <c r="HT26" s="228"/>
      <c r="HU26" s="228"/>
      <c r="HV26" s="228"/>
      <c r="HW26" s="228"/>
      <c r="HX26" s="228"/>
      <c r="HY26" s="228"/>
      <c r="HZ26" s="228"/>
      <c r="IA26" s="228"/>
      <c r="IB26" s="228"/>
      <c r="IC26" s="228"/>
      <c r="ID26" s="228"/>
      <c r="IE26" s="228"/>
      <c r="IF26" s="228"/>
      <c r="IG26" s="228"/>
      <c r="IH26" s="228"/>
      <c r="II26" s="228"/>
      <c r="IJ26" s="228"/>
      <c r="IK26" s="228"/>
      <c r="IL26" s="228"/>
      <c r="IM26" s="228"/>
      <c r="IN26" s="228"/>
      <c r="IO26" s="228"/>
      <c r="IP26" s="228"/>
      <c r="IQ26" s="228"/>
      <c r="IR26" s="228"/>
      <c r="IS26" s="228"/>
      <c r="IT26" s="228"/>
      <c r="IU26" s="228"/>
      <c r="IV26" s="228"/>
      <c r="IW26" s="228"/>
      <c r="IX26" s="228"/>
      <c r="IY26" s="228"/>
      <c r="IZ26" s="228"/>
      <c r="JA26" s="228"/>
      <c r="JB26" s="228"/>
      <c r="JC26" s="228"/>
      <c r="JD26" s="228"/>
      <c r="JE26" s="228"/>
      <c r="JF26" s="228"/>
      <c r="JG26" s="228"/>
      <c r="JH26" s="228"/>
      <c r="JI26" s="228"/>
      <c r="JJ26" s="228"/>
      <c r="JK26" s="228"/>
      <c r="JL26" s="228"/>
      <c r="JM26" s="228"/>
      <c r="JN26" s="228"/>
      <c r="JO26" s="228"/>
      <c r="JP26" s="228"/>
      <c r="JQ26" s="228"/>
      <c r="JR26" s="228"/>
      <c r="JS26" s="228"/>
      <c r="JT26" s="228"/>
      <c r="JU26" s="228"/>
      <c r="JV26" s="228"/>
      <c r="JW26" s="228"/>
      <c r="JX26" s="228"/>
      <c r="JY26" s="228"/>
      <c r="JZ26" s="228"/>
      <c r="KA26" s="228"/>
      <c r="KB26" s="228"/>
      <c r="KC26" s="228"/>
      <c r="KD26" s="228"/>
      <c r="KE26" s="228"/>
      <c r="KF26" s="228"/>
      <c r="KG26" s="228"/>
      <c r="KH26" s="228"/>
      <c r="KI26" s="228"/>
      <c r="KJ26" s="228"/>
      <c r="KK26" s="228"/>
      <c r="KL26" s="228"/>
      <c r="KM26" s="228"/>
      <c r="KN26" s="228"/>
      <c r="KO26" s="228"/>
      <c r="KP26" s="228"/>
      <c r="KQ26" s="228"/>
      <c r="KR26" s="228"/>
      <c r="KS26" s="228"/>
      <c r="KT26" s="228"/>
      <c r="KU26" s="228"/>
      <c r="KV26" s="228"/>
      <c r="KW26" s="228"/>
      <c r="KX26" s="228"/>
      <c r="KY26" s="228"/>
      <c r="KZ26" s="228"/>
      <c r="LA26" s="228"/>
      <c r="LB26" s="228"/>
      <c r="LC26" s="228"/>
      <c r="LD26" s="228"/>
      <c r="LE26" s="228"/>
      <c r="LF26" s="228"/>
      <c r="LG26" s="228"/>
      <c r="LH26" s="228"/>
      <c r="LI26" s="228"/>
      <c r="LJ26" s="228"/>
      <c r="LK26" s="228"/>
      <c r="LL26" s="228"/>
      <c r="LM26" s="228"/>
      <c r="LN26" s="228"/>
      <c r="LO26" s="228"/>
      <c r="LP26" s="228"/>
      <c r="LQ26" s="228"/>
      <c r="LR26" s="228"/>
      <c r="LS26" s="228"/>
      <c r="LT26" s="228"/>
      <c r="LU26" s="228"/>
      <c r="LV26" s="228"/>
      <c r="LW26" s="228"/>
      <c r="LX26" s="228"/>
      <c r="LY26" s="228"/>
      <c r="LZ26" s="228"/>
      <c r="MA26" s="228"/>
      <c r="MB26" s="228"/>
      <c r="MC26" s="228"/>
      <c r="MD26" s="228"/>
      <c r="ME26" s="228"/>
      <c r="MF26" s="228"/>
      <c r="MG26" s="228"/>
      <c r="MH26" s="228"/>
      <c r="MI26" s="228"/>
      <c r="MJ26" s="228"/>
      <c r="MK26" s="228"/>
      <c r="ML26" s="228"/>
      <c r="MM26" s="228"/>
      <c r="MN26" s="228"/>
      <c r="MO26" s="228"/>
      <c r="MP26" s="228"/>
      <c r="MQ26" s="228"/>
      <c r="MR26" s="228"/>
      <c r="MS26" s="228"/>
      <c r="MT26" s="228"/>
      <c r="MU26" s="228"/>
      <c r="MV26" s="228"/>
      <c r="MW26" s="228"/>
      <c r="MX26" s="228"/>
      <c r="MY26" s="228"/>
      <c r="MZ26" s="228"/>
      <c r="NA26" s="228"/>
      <c r="NB26" s="228"/>
      <c r="NC26" s="228"/>
      <c r="ND26" s="228"/>
      <c r="NE26" s="228"/>
      <c r="NF26" s="228"/>
      <c r="NG26" s="228"/>
      <c r="NH26" s="228"/>
      <c r="NI26" s="228"/>
      <c r="NJ26" s="228"/>
      <c r="NK26" s="228"/>
      <c r="NL26" s="228"/>
      <c r="NM26" s="228"/>
      <c r="NN26" s="228"/>
      <c r="NO26" s="228"/>
      <c r="NP26" s="228"/>
      <c r="NQ26" s="228"/>
      <c r="NR26" s="228"/>
      <c r="NS26" s="228"/>
      <c r="NT26" s="228"/>
      <c r="NU26" s="228"/>
      <c r="NV26" s="228"/>
      <c r="NW26" s="228"/>
      <c r="NX26" s="228"/>
      <c r="NY26" s="228"/>
      <c r="NZ26" s="228"/>
      <c r="OA26" s="228"/>
      <c r="OB26" s="228"/>
      <c r="OC26" s="228"/>
      <c r="OD26" s="228"/>
      <c r="OE26" s="228"/>
      <c r="OF26" s="228"/>
      <c r="OG26" s="228"/>
      <c r="OH26" s="228"/>
      <c r="OI26" s="228"/>
      <c r="OJ26" s="228"/>
      <c r="OK26" s="228"/>
      <c r="OL26" s="228"/>
      <c r="OM26" s="228"/>
      <c r="ON26" s="228"/>
      <c r="OO26" s="228"/>
      <c r="OP26" s="228"/>
      <c r="OQ26" s="228"/>
      <c r="OR26" s="228"/>
      <c r="OS26" s="228"/>
      <c r="OT26" s="228"/>
      <c r="OU26" s="228"/>
      <c r="OV26" s="228"/>
      <c r="OW26" s="228"/>
      <c r="OX26" s="228"/>
      <c r="OY26" s="228"/>
      <c r="OZ26" s="228"/>
      <c r="PA26" s="228"/>
      <c r="PB26" s="228"/>
      <c r="PC26" s="228"/>
      <c r="PD26" s="228"/>
      <c r="PE26" s="228"/>
      <c r="PF26" s="228"/>
      <c r="PG26" s="228"/>
      <c r="PH26" s="228"/>
      <c r="PI26" s="228"/>
      <c r="PJ26" s="228"/>
      <c r="PK26" s="228"/>
      <c r="PL26" s="228"/>
      <c r="PM26" s="228"/>
      <c r="PN26" s="228"/>
      <c r="PO26" s="228"/>
      <c r="PP26" s="228"/>
      <c r="PQ26" s="228"/>
      <c r="PR26" s="228"/>
      <c r="PS26" s="228"/>
      <c r="PT26" s="228"/>
      <c r="PU26" s="228"/>
      <c r="PV26" s="228"/>
      <c r="PW26" s="228"/>
      <c r="PX26" s="228"/>
      <c r="PY26" s="228"/>
      <c r="PZ26" s="228"/>
      <c r="QA26" s="228"/>
      <c r="QB26" s="228"/>
      <c r="QC26" s="228"/>
      <c r="QD26" s="228"/>
      <c r="QE26" s="228"/>
      <c r="QF26" s="228"/>
      <c r="QG26" s="228"/>
      <c r="QH26" s="228"/>
      <c r="QI26" s="228"/>
      <c r="QJ26" s="228"/>
      <c r="QK26" s="228"/>
      <c r="QL26" s="228"/>
      <c r="QM26" s="228"/>
      <c r="QN26" s="228"/>
      <c r="QO26" s="228"/>
      <c r="QP26" s="228"/>
      <c r="QQ26" s="228"/>
      <c r="QR26" s="228"/>
      <c r="QS26" s="228"/>
      <c r="QT26" s="228"/>
      <c r="QU26" s="228"/>
      <c r="QV26" s="228"/>
      <c r="QW26" s="228"/>
      <c r="QX26" s="228"/>
      <c r="QY26" s="228"/>
      <c r="QZ26" s="228"/>
      <c r="RA26" s="228"/>
      <c r="RB26" s="228"/>
      <c r="RC26" s="228"/>
      <c r="RD26" s="228"/>
      <c r="RE26" s="228"/>
      <c r="RF26" s="228"/>
      <c r="RG26" s="228"/>
      <c r="RH26" s="228"/>
      <c r="RI26" s="228"/>
      <c r="RJ26" s="228"/>
      <c r="RK26" s="228"/>
      <c r="RL26" s="228"/>
      <c r="RM26" s="228"/>
      <c r="RN26" s="228"/>
      <c r="RO26" s="228"/>
      <c r="RP26" s="228"/>
      <c r="RQ26" s="228"/>
      <c r="RR26" s="228"/>
      <c r="RS26" s="228"/>
      <c r="RT26" s="228"/>
      <c r="RU26" s="228"/>
      <c r="RV26" s="228"/>
      <c r="RW26" s="228"/>
      <c r="RX26" s="228"/>
      <c r="RY26" s="228"/>
      <c r="RZ26" s="228"/>
      <c r="SA26" s="228"/>
      <c r="SB26" s="228"/>
      <c r="SC26" s="228"/>
      <c r="SD26" s="228"/>
      <c r="SE26" s="228"/>
      <c r="SF26" s="228"/>
      <c r="SG26" s="228"/>
      <c r="SH26" s="228"/>
      <c r="SI26" s="228"/>
      <c r="SJ26" s="228"/>
      <c r="SK26" s="228"/>
      <c r="SL26" s="228"/>
      <c r="SM26" s="228"/>
      <c r="SN26" s="228"/>
      <c r="SO26" s="228"/>
      <c r="SP26" s="228"/>
      <c r="SQ26" s="228"/>
      <c r="SR26" s="228"/>
      <c r="SS26" s="228"/>
      <c r="ST26" s="228"/>
      <c r="SU26" s="228"/>
      <c r="SV26" s="228"/>
      <c r="SW26" s="228"/>
      <c r="SX26" s="228"/>
      <c r="SY26" s="228"/>
      <c r="SZ26" s="228"/>
      <c r="TA26" s="228"/>
      <c r="TB26" s="228"/>
      <c r="TC26" s="228"/>
      <c r="TD26" s="228"/>
      <c r="TE26" s="228"/>
      <c r="TF26" s="228"/>
      <c r="TG26" s="228"/>
      <c r="TH26" s="228"/>
      <c r="TI26" s="228"/>
      <c r="TJ26" s="228"/>
      <c r="TK26" s="228"/>
      <c r="TL26" s="228"/>
      <c r="TM26" s="228"/>
      <c r="TN26" s="228"/>
      <c r="TO26" s="228"/>
      <c r="TP26" s="228"/>
      <c r="TQ26" s="228"/>
      <c r="TR26" s="228"/>
      <c r="TS26" s="228"/>
      <c r="TT26" s="228"/>
      <c r="TU26" s="228"/>
      <c r="TV26" s="228"/>
      <c r="TW26" s="228"/>
      <c r="TX26" s="228"/>
      <c r="TY26" s="228"/>
      <c r="TZ26" s="228"/>
      <c r="UA26" s="228"/>
      <c r="UB26" s="228"/>
      <c r="UC26" s="228"/>
      <c r="UD26" s="228"/>
      <c r="UE26" s="228"/>
      <c r="UF26" s="228"/>
      <c r="UG26" s="228"/>
      <c r="UH26" s="228"/>
      <c r="UI26" s="228"/>
      <c r="UJ26" s="228"/>
      <c r="UK26" s="228"/>
      <c r="UL26" s="228"/>
      <c r="UM26" s="228"/>
      <c r="UN26" s="228"/>
      <c r="UO26" s="228"/>
      <c r="UP26" s="228"/>
      <c r="UQ26" s="228"/>
      <c r="UR26" s="228"/>
      <c r="US26" s="228"/>
      <c r="UT26" s="228"/>
      <c r="UU26" s="228"/>
      <c r="UV26" s="228"/>
      <c r="UW26" s="228"/>
      <c r="UX26" s="228"/>
      <c r="UY26" s="228"/>
      <c r="UZ26" s="228"/>
      <c r="VA26" s="228"/>
      <c r="VB26" s="228"/>
      <c r="VC26" s="228"/>
      <c r="VD26" s="228"/>
      <c r="VE26" s="228"/>
      <c r="VF26" s="228"/>
      <c r="VG26" s="228"/>
      <c r="VH26" s="228"/>
      <c r="VI26" s="228"/>
      <c r="VJ26" s="228"/>
      <c r="VK26" s="228"/>
      <c r="VL26" s="228"/>
      <c r="VM26" s="228"/>
      <c r="VN26" s="228"/>
      <c r="VO26" s="228"/>
      <c r="VP26" s="228"/>
      <c r="VQ26" s="228"/>
      <c r="VR26" s="228"/>
      <c r="VS26" s="228"/>
      <c r="VT26" s="228"/>
      <c r="VU26" s="228"/>
      <c r="VV26" s="228"/>
      <c r="VW26" s="228"/>
      <c r="VX26" s="228"/>
      <c r="VY26" s="228"/>
      <c r="VZ26" s="228"/>
      <c r="WA26" s="228"/>
      <c r="WB26" s="228"/>
      <c r="WC26" s="228"/>
      <c r="WD26" s="228"/>
      <c r="WE26" s="228"/>
      <c r="WF26" s="228"/>
      <c r="WG26" s="228"/>
      <c r="WH26" s="228"/>
      <c r="WI26" s="228"/>
      <c r="WJ26" s="228"/>
      <c r="WK26" s="228"/>
      <c r="WL26" s="228"/>
      <c r="WM26" s="228"/>
      <c r="WN26" s="228"/>
      <c r="WO26" s="228"/>
      <c r="WP26" s="228"/>
      <c r="WQ26" s="228"/>
      <c r="WR26" s="228"/>
      <c r="WS26" s="228"/>
      <c r="WT26" s="228"/>
      <c r="WU26" s="228"/>
      <c r="WV26" s="228"/>
      <c r="WW26" s="228"/>
      <c r="WX26" s="228"/>
      <c r="WY26" s="228"/>
      <c r="WZ26" s="228"/>
      <c r="XA26" s="228"/>
      <c r="XB26" s="228"/>
      <c r="XC26" s="228"/>
      <c r="XD26" s="228"/>
      <c r="XE26" s="228"/>
      <c r="XF26" s="228"/>
      <c r="XG26" s="228"/>
      <c r="XH26" s="228"/>
      <c r="XI26" s="228"/>
      <c r="XJ26" s="228"/>
      <c r="XK26" s="228"/>
      <c r="XL26" s="228"/>
      <c r="XM26" s="228"/>
      <c r="XN26" s="228"/>
      <c r="XO26" s="228"/>
      <c r="XP26" s="228"/>
      <c r="XQ26" s="228"/>
      <c r="XR26" s="228"/>
      <c r="XS26" s="228"/>
      <c r="XT26" s="228"/>
      <c r="XU26" s="228"/>
      <c r="XV26" s="228"/>
      <c r="XW26" s="228"/>
      <c r="XX26" s="228"/>
      <c r="XY26" s="228"/>
      <c r="XZ26" s="228"/>
      <c r="YA26" s="228"/>
      <c r="YB26" s="228"/>
      <c r="YC26" s="228"/>
      <c r="YD26" s="228"/>
      <c r="YE26" s="228"/>
      <c r="YF26" s="228"/>
      <c r="YG26" s="228"/>
      <c r="YH26" s="228"/>
      <c r="YI26" s="228"/>
      <c r="YJ26" s="228"/>
      <c r="YK26" s="228"/>
      <c r="YL26" s="228"/>
      <c r="YM26" s="228"/>
      <c r="YN26" s="228"/>
      <c r="YO26" s="228"/>
      <c r="YP26" s="228"/>
      <c r="YQ26" s="228"/>
      <c r="YR26" s="228"/>
      <c r="YS26" s="228"/>
      <c r="YT26" s="228"/>
      <c r="YU26" s="228"/>
      <c r="YV26" s="228"/>
      <c r="YW26" s="228"/>
      <c r="YX26" s="228"/>
      <c r="YY26" s="228"/>
      <c r="YZ26" s="228"/>
      <c r="ZA26" s="228"/>
      <c r="ZB26" s="228"/>
      <c r="ZC26" s="228"/>
      <c r="ZD26" s="228"/>
      <c r="ZE26" s="228"/>
      <c r="ZF26" s="228"/>
      <c r="ZG26" s="228"/>
      <c r="ZH26" s="228"/>
      <c r="ZI26" s="228"/>
      <c r="ZJ26" s="228"/>
      <c r="ZK26" s="228"/>
      <c r="ZL26" s="228"/>
      <c r="ZM26" s="228"/>
      <c r="ZN26" s="228"/>
      <c r="ZO26" s="228"/>
      <c r="ZP26" s="228"/>
      <c r="ZQ26" s="228"/>
      <c r="ZR26" s="228"/>
      <c r="ZS26" s="228"/>
      <c r="ZT26" s="228"/>
      <c r="ZU26" s="228"/>
      <c r="ZV26" s="228"/>
      <c r="ZW26" s="228"/>
      <c r="ZX26" s="228"/>
      <c r="ZY26" s="228"/>
      <c r="ZZ26" s="228"/>
      <c r="AAA26" s="228"/>
      <c r="AAB26" s="228"/>
      <c r="AAC26" s="228"/>
      <c r="AAD26" s="228"/>
      <c r="AAE26" s="228"/>
      <c r="AAF26" s="228"/>
      <c r="AAG26" s="228"/>
      <c r="AAH26" s="228"/>
      <c r="AAI26" s="228"/>
      <c r="AAJ26" s="228"/>
      <c r="AAK26" s="228"/>
      <c r="AAL26" s="228"/>
      <c r="AAM26" s="228"/>
      <c r="AAN26" s="228"/>
      <c r="AAO26" s="228"/>
      <c r="AAP26" s="228"/>
      <c r="AAQ26" s="228"/>
      <c r="AAR26" s="228"/>
      <c r="AAS26" s="228"/>
      <c r="AAT26" s="228"/>
      <c r="AAU26" s="228"/>
      <c r="AAV26" s="228"/>
      <c r="AAW26" s="228"/>
      <c r="AAX26" s="228"/>
      <c r="AAY26" s="228"/>
      <c r="AAZ26" s="228"/>
      <c r="ABA26" s="228"/>
      <c r="ABB26" s="228"/>
      <c r="ABC26" s="228"/>
      <c r="ABD26" s="228"/>
      <c r="ABE26" s="228"/>
      <c r="ABF26" s="228"/>
      <c r="ABG26" s="228"/>
      <c r="ABH26" s="228"/>
      <c r="ABI26" s="228"/>
      <c r="ABJ26" s="228"/>
      <c r="ABK26" s="228"/>
      <c r="ABL26" s="228"/>
      <c r="ABM26" s="228"/>
      <c r="ABN26" s="228"/>
      <c r="ABO26" s="228"/>
      <c r="ABP26" s="228"/>
      <c r="ABQ26" s="228"/>
      <c r="ABR26" s="228"/>
      <c r="ABS26" s="228"/>
      <c r="ABT26" s="228"/>
      <c r="ABU26" s="228"/>
      <c r="ABV26" s="228"/>
      <c r="ABW26" s="228"/>
      <c r="ABX26" s="228"/>
      <c r="ABY26" s="228"/>
      <c r="ABZ26" s="228"/>
      <c r="ACA26" s="228"/>
      <c r="ACB26" s="228"/>
      <c r="ACC26" s="228"/>
      <c r="ACD26" s="228"/>
      <c r="ACE26" s="228"/>
      <c r="ACF26" s="228"/>
      <c r="ACG26" s="228"/>
      <c r="ACH26" s="228"/>
      <c r="ACI26" s="228"/>
      <c r="ACJ26" s="228"/>
      <c r="ACK26" s="228"/>
      <c r="ACL26" s="228"/>
      <c r="ACM26" s="228"/>
      <c r="ACN26" s="228"/>
      <c r="ACO26" s="228"/>
      <c r="ACP26" s="228"/>
      <c r="ACQ26" s="228"/>
      <c r="ACR26" s="228"/>
      <c r="ACS26" s="228"/>
      <c r="ACT26" s="228"/>
      <c r="ACU26" s="228"/>
      <c r="ACV26" s="228"/>
      <c r="ACW26" s="228"/>
      <c r="ACX26" s="228"/>
      <c r="ACY26" s="228"/>
      <c r="ACZ26" s="228"/>
      <c r="ADA26" s="228"/>
      <c r="ADB26" s="228"/>
      <c r="ADC26" s="228"/>
      <c r="ADD26" s="228"/>
      <c r="ADE26" s="228"/>
      <c r="ADF26" s="228"/>
      <c r="ADG26" s="228"/>
      <c r="ADH26" s="228"/>
      <c r="ADI26" s="228"/>
      <c r="ADJ26" s="228"/>
      <c r="ADK26" s="228"/>
      <c r="ADL26" s="228"/>
      <c r="ADM26" s="228"/>
      <c r="ADN26" s="228"/>
      <c r="ADO26" s="228"/>
      <c r="ADP26" s="228"/>
      <c r="ADQ26" s="228"/>
      <c r="ADR26" s="228"/>
      <c r="ADS26" s="228"/>
      <c r="ADT26" s="228"/>
      <c r="ADU26" s="228"/>
      <c r="ADV26" s="228"/>
      <c r="ADW26" s="228"/>
      <c r="ADX26" s="228"/>
      <c r="ADY26" s="228"/>
      <c r="ADZ26" s="228"/>
      <c r="AEA26" s="228"/>
      <c r="AEB26" s="228"/>
      <c r="AEC26" s="228"/>
      <c r="AED26" s="228"/>
      <c r="AEE26" s="228"/>
      <c r="AEF26" s="228"/>
      <c r="AEG26" s="228"/>
      <c r="AEH26" s="228"/>
      <c r="AEI26" s="228"/>
      <c r="AEJ26" s="228"/>
      <c r="AEK26" s="228"/>
      <c r="AEL26" s="228"/>
      <c r="AEM26" s="228"/>
      <c r="AEN26" s="228"/>
      <c r="AEO26" s="228"/>
      <c r="AEP26" s="228"/>
      <c r="AEQ26" s="228"/>
      <c r="AER26" s="228"/>
      <c r="AES26" s="228"/>
      <c r="AET26" s="228"/>
      <c r="AEU26" s="228"/>
      <c r="AEV26" s="228"/>
      <c r="AEW26" s="228"/>
      <c r="AEX26" s="228"/>
      <c r="AEY26" s="228"/>
      <c r="AEZ26" s="228"/>
      <c r="AFA26" s="228"/>
      <c r="AFB26" s="228"/>
      <c r="AFC26" s="228"/>
      <c r="AFD26" s="228"/>
      <c r="AFE26" s="228"/>
      <c r="AFF26" s="228"/>
      <c r="AFG26" s="228"/>
      <c r="AFH26" s="228"/>
      <c r="AFI26" s="228"/>
      <c r="AFJ26" s="228"/>
      <c r="AFK26" s="228"/>
      <c r="AFL26" s="228"/>
      <c r="AFM26" s="228"/>
      <c r="AFN26" s="228"/>
      <c r="AFO26" s="228"/>
      <c r="AFP26" s="228"/>
      <c r="AFQ26" s="228"/>
      <c r="AFR26" s="228"/>
      <c r="AFS26" s="228"/>
      <c r="AFT26" s="228"/>
      <c r="AFU26" s="228"/>
      <c r="AFV26" s="228"/>
      <c r="AFW26" s="228"/>
      <c r="AFX26" s="228"/>
      <c r="AFY26" s="228"/>
      <c r="AFZ26" s="228"/>
      <c r="AGA26" s="228"/>
      <c r="AGB26" s="228"/>
      <c r="AGC26" s="228"/>
      <c r="AGD26" s="228"/>
      <c r="AGE26" s="228"/>
      <c r="AGF26" s="228"/>
      <c r="AGG26" s="228"/>
      <c r="AGH26" s="228"/>
      <c r="AGI26" s="228"/>
      <c r="AGJ26" s="228"/>
      <c r="AGK26" s="228"/>
      <c r="AGL26" s="228"/>
      <c r="AGM26" s="228"/>
      <c r="AGN26" s="228"/>
      <c r="AGO26" s="228"/>
      <c r="AGP26" s="228"/>
      <c r="AGQ26" s="228"/>
      <c r="AGR26" s="228"/>
      <c r="AGS26" s="228"/>
      <c r="AGT26" s="228"/>
      <c r="AGU26" s="228"/>
      <c r="AGV26" s="228"/>
      <c r="AGW26" s="228"/>
      <c r="AGX26" s="228"/>
      <c r="AGY26" s="228"/>
      <c r="AGZ26" s="228"/>
      <c r="AHA26" s="228"/>
      <c r="AHB26" s="228"/>
      <c r="AHC26" s="228"/>
      <c r="AHD26" s="228"/>
      <c r="AHE26" s="228"/>
      <c r="AHF26" s="228"/>
      <c r="AHG26" s="228"/>
      <c r="AHH26" s="228"/>
      <c r="AHI26" s="228"/>
      <c r="AHJ26" s="228"/>
      <c r="AHK26" s="228"/>
      <c r="AHL26" s="228"/>
      <c r="AHM26" s="228"/>
      <c r="AHN26" s="228"/>
      <c r="AHO26" s="228"/>
      <c r="AHP26" s="228"/>
      <c r="AHQ26" s="228"/>
      <c r="AHR26" s="228"/>
      <c r="AHS26" s="228"/>
      <c r="AHT26" s="228"/>
      <c r="AHU26" s="228"/>
      <c r="AHV26" s="228"/>
      <c r="AHW26" s="228"/>
      <c r="AHX26" s="228"/>
      <c r="AHY26" s="228"/>
      <c r="AHZ26" s="228"/>
      <c r="AIA26" s="228"/>
      <c r="AIB26" s="228"/>
      <c r="AIC26" s="228"/>
      <c r="AID26" s="228"/>
      <c r="AIE26" s="228"/>
      <c r="AIF26" s="228"/>
      <c r="AIG26" s="228"/>
      <c r="AIH26" s="228"/>
      <c r="AII26" s="228"/>
      <c r="AIJ26" s="228"/>
      <c r="AIK26" s="228"/>
      <c r="AIL26" s="228"/>
      <c r="AIM26" s="228"/>
      <c r="AIN26" s="228"/>
      <c r="AIO26" s="228"/>
      <c r="AIP26" s="228"/>
      <c r="AIQ26" s="228"/>
      <c r="AIR26" s="228"/>
      <c r="AIS26" s="228"/>
      <c r="AIT26" s="228"/>
      <c r="AIU26" s="228"/>
      <c r="AIV26" s="228"/>
      <c r="AIW26" s="228"/>
      <c r="AIX26" s="228"/>
      <c r="AIY26" s="228"/>
      <c r="AIZ26" s="228"/>
      <c r="AJA26" s="228"/>
      <c r="AJB26" s="228"/>
      <c r="AJC26" s="228"/>
      <c r="AJD26" s="228"/>
      <c r="AJE26" s="228"/>
      <c r="AJF26" s="228"/>
      <c r="AJG26" s="228"/>
      <c r="AJH26" s="228"/>
      <c r="AJI26" s="228"/>
      <c r="AJJ26" s="228"/>
      <c r="AJK26" s="228"/>
      <c r="AJL26" s="228"/>
      <c r="AJM26" s="228"/>
      <c r="AJN26" s="228"/>
      <c r="AJO26" s="228"/>
      <c r="AJP26" s="228"/>
      <c r="AJQ26" s="228"/>
      <c r="AJR26" s="228"/>
      <c r="AJS26" s="228"/>
      <c r="AJT26" s="228"/>
      <c r="AJU26" s="228"/>
      <c r="AJV26" s="228"/>
      <c r="AJW26" s="228"/>
      <c r="AJX26" s="228"/>
      <c r="AJY26" s="228"/>
      <c r="AJZ26" s="228"/>
      <c r="AKA26" s="228"/>
      <c r="AKB26" s="228"/>
      <c r="AKC26" s="228"/>
      <c r="AKD26" s="228"/>
      <c r="AKE26" s="228"/>
      <c r="AKF26" s="228"/>
      <c r="AKG26" s="228"/>
      <c r="AKH26" s="228"/>
      <c r="AKI26" s="228"/>
      <c r="AKJ26" s="228"/>
      <c r="AKK26" s="228"/>
      <c r="AKL26" s="228"/>
      <c r="AKM26" s="228"/>
      <c r="AKN26" s="228"/>
      <c r="AKO26" s="228"/>
      <c r="AKP26" s="228"/>
      <c r="AKQ26" s="228"/>
      <c r="AKR26" s="228"/>
      <c r="AKS26" s="228"/>
      <c r="AKT26" s="228"/>
      <c r="AKU26" s="228"/>
      <c r="AKV26" s="228"/>
      <c r="AKW26" s="228"/>
      <c r="AKX26" s="228"/>
      <c r="AKY26" s="228"/>
      <c r="AKZ26" s="228"/>
      <c r="ALA26" s="228"/>
      <c r="ALB26" s="228"/>
      <c r="ALC26" s="228"/>
      <c r="ALD26" s="228"/>
      <c r="ALE26" s="228"/>
      <c r="ALF26" s="228"/>
      <c r="ALG26" s="228"/>
      <c r="ALH26" s="228"/>
      <c r="ALI26" s="228"/>
      <c r="ALJ26" s="228"/>
      <c r="ALK26" s="228"/>
      <c r="ALL26" s="228"/>
      <c r="ALM26" s="228"/>
      <c r="ALN26" s="228"/>
      <c r="ALO26" s="228"/>
      <c r="ALP26" s="228"/>
      <c r="ALQ26" s="228"/>
      <c r="ALR26" s="228"/>
      <c r="ALS26" s="228"/>
      <c r="ALT26" s="228"/>
      <c r="ALU26" s="228"/>
      <c r="ALV26" s="228"/>
      <c r="ALW26" s="228"/>
      <c r="ALX26" s="228"/>
      <c r="ALY26" s="228"/>
      <c r="ALZ26" s="228"/>
      <c r="AMA26" s="228"/>
      <c r="AMB26" s="228"/>
      <c r="AMC26" s="228"/>
      <c r="AMD26" s="228"/>
      <c r="AME26" s="228"/>
      <c r="AMF26" s="228"/>
      <c r="AMG26" s="228"/>
      <c r="AMH26" s="228"/>
      <c r="AMI26" s="228"/>
      <c r="AMJ26" s="228"/>
      <c r="AMK26" s="228"/>
      <c r="AML26" s="228"/>
      <c r="AMM26" s="228"/>
      <c r="AMN26" s="228"/>
      <c r="AMO26" s="228"/>
      <c r="AMP26" s="228"/>
      <c r="AMQ26" s="228"/>
      <c r="AMR26" s="228"/>
      <c r="AMS26" s="228"/>
      <c r="AMT26" s="228"/>
      <c r="AMU26" s="228"/>
      <c r="AMV26" s="228"/>
      <c r="AMW26" s="228"/>
      <c r="AMX26" s="228"/>
      <c r="AMY26" s="228"/>
      <c r="AMZ26" s="228"/>
      <c r="ANA26" s="228"/>
      <c r="ANB26" s="228"/>
      <c r="ANC26" s="228"/>
      <c r="AND26" s="228"/>
      <c r="ANE26" s="228"/>
      <c r="ANF26" s="228"/>
      <c r="ANG26" s="228"/>
      <c r="ANH26" s="228"/>
      <c r="ANI26" s="228"/>
      <c r="ANJ26" s="228"/>
      <c r="ANK26" s="228"/>
      <c r="ANL26" s="228"/>
      <c r="ANM26" s="228"/>
      <c r="ANN26" s="228"/>
      <c r="ANO26" s="228"/>
      <c r="ANP26" s="228"/>
      <c r="ANQ26" s="228"/>
      <c r="ANR26" s="228"/>
      <c r="ANS26" s="228"/>
      <c r="ANT26" s="228"/>
      <c r="ANU26" s="228"/>
      <c r="ANV26" s="228"/>
      <c r="ANW26" s="228"/>
      <c r="ANX26" s="228"/>
      <c r="ANY26" s="228"/>
      <c r="ANZ26" s="228"/>
      <c r="AOA26" s="228"/>
      <c r="AOB26" s="228"/>
      <c r="AOC26" s="228"/>
      <c r="AOD26" s="228"/>
      <c r="AOE26" s="228"/>
      <c r="AOF26" s="228"/>
      <c r="AOG26" s="228"/>
      <c r="AOH26" s="228"/>
      <c r="AOI26" s="228"/>
      <c r="AOJ26" s="228"/>
      <c r="AOK26" s="228"/>
      <c r="AOL26" s="228"/>
      <c r="AOM26" s="228"/>
      <c r="AON26" s="228"/>
      <c r="AOO26" s="228"/>
      <c r="AOP26" s="228"/>
      <c r="AOQ26" s="228"/>
      <c r="AOR26" s="228"/>
      <c r="AOS26" s="228"/>
      <c r="AOT26" s="228"/>
      <c r="AOU26" s="228"/>
      <c r="AOV26" s="228"/>
      <c r="AOW26" s="228"/>
      <c r="AOX26" s="228"/>
      <c r="AOY26" s="228"/>
      <c r="AOZ26" s="228"/>
      <c r="APA26" s="228"/>
      <c r="APB26" s="228"/>
      <c r="APC26" s="228"/>
      <c r="APD26" s="228"/>
      <c r="APE26" s="228"/>
      <c r="APF26" s="228"/>
      <c r="APG26" s="228"/>
      <c r="APH26" s="228"/>
      <c r="API26" s="228"/>
      <c r="APJ26" s="228"/>
      <c r="APK26" s="228"/>
      <c r="APL26" s="228"/>
      <c r="APM26" s="228"/>
      <c r="APN26" s="228"/>
      <c r="APO26" s="228"/>
      <c r="APP26" s="228"/>
      <c r="APQ26" s="228"/>
      <c r="APR26" s="228"/>
      <c r="APS26" s="228"/>
      <c r="APT26" s="228"/>
      <c r="APU26" s="228"/>
      <c r="APV26" s="228"/>
      <c r="APW26" s="228"/>
      <c r="APX26" s="228"/>
      <c r="APY26" s="228"/>
      <c r="APZ26" s="228"/>
      <c r="AQA26" s="228"/>
      <c r="AQB26" s="228"/>
      <c r="AQC26" s="228"/>
      <c r="AQD26" s="228"/>
      <c r="AQE26" s="228"/>
      <c r="AQF26" s="228"/>
      <c r="AQG26" s="228"/>
      <c r="AQH26" s="228"/>
      <c r="AQI26" s="228"/>
      <c r="AQJ26" s="228"/>
      <c r="AQK26" s="228"/>
      <c r="AQL26" s="228"/>
      <c r="AQM26" s="228"/>
      <c r="AQN26" s="228"/>
      <c r="AQO26" s="228"/>
      <c r="AQP26" s="228"/>
      <c r="AQQ26" s="228"/>
      <c r="AQR26" s="228"/>
      <c r="AQS26" s="228"/>
      <c r="AQT26" s="228"/>
      <c r="AQU26" s="228"/>
      <c r="AQV26" s="228"/>
      <c r="AQW26" s="228"/>
      <c r="AQX26" s="228"/>
      <c r="AQY26" s="228"/>
      <c r="AQZ26" s="228"/>
      <c r="ARA26" s="228"/>
      <c r="ARB26" s="228"/>
      <c r="ARC26" s="228"/>
      <c r="ARD26" s="228"/>
      <c r="ARE26" s="228"/>
      <c r="ARF26" s="228"/>
      <c r="ARG26" s="228"/>
      <c r="ARH26" s="228"/>
      <c r="ARI26" s="228"/>
      <c r="ARJ26" s="228"/>
      <c r="ARK26" s="228"/>
      <c r="ARL26" s="228"/>
      <c r="ARM26" s="228"/>
      <c r="ARN26" s="228"/>
      <c r="ARO26" s="228"/>
      <c r="ARP26" s="228"/>
      <c r="ARQ26" s="228"/>
      <c r="ARR26" s="228"/>
      <c r="ARS26" s="228"/>
      <c r="ART26" s="228"/>
      <c r="ARU26" s="228"/>
      <c r="ARV26" s="228"/>
      <c r="ARW26" s="228"/>
      <c r="ARX26" s="228"/>
      <c r="ARY26" s="228"/>
      <c r="ARZ26" s="228"/>
      <c r="ASA26" s="228"/>
      <c r="ASB26" s="228"/>
      <c r="ASC26" s="228"/>
      <c r="ASD26" s="228"/>
      <c r="ASE26" s="228"/>
      <c r="ASF26" s="228"/>
      <c r="ASG26" s="228"/>
      <c r="ASH26" s="228"/>
      <c r="ASI26" s="228"/>
      <c r="ASJ26" s="228"/>
      <c r="ASK26" s="228"/>
      <c r="ASL26" s="228"/>
      <c r="ASM26" s="228"/>
      <c r="ASN26" s="228"/>
      <c r="ASO26" s="228"/>
      <c r="ASP26" s="228"/>
      <c r="ASQ26" s="228"/>
      <c r="ASR26" s="228"/>
      <c r="ASS26" s="228"/>
      <c r="AST26" s="228"/>
      <c r="ASU26" s="228"/>
      <c r="ASV26" s="228"/>
      <c r="ASW26" s="228"/>
      <c r="ASX26" s="228"/>
      <c r="ASY26" s="228"/>
      <c r="ASZ26" s="228"/>
      <c r="ATA26" s="228"/>
      <c r="ATB26" s="228"/>
      <c r="ATC26" s="228"/>
      <c r="ATD26" s="228"/>
      <c r="ATE26" s="228"/>
      <c r="ATF26" s="228"/>
      <c r="ATG26" s="228"/>
      <c r="ATH26" s="228"/>
      <c r="ATI26" s="228"/>
      <c r="ATJ26" s="228"/>
      <c r="ATK26" s="228"/>
      <c r="ATL26" s="228"/>
      <c r="ATM26" s="228"/>
      <c r="ATN26" s="228"/>
      <c r="ATO26" s="228"/>
      <c r="ATP26" s="228"/>
      <c r="ATQ26" s="228"/>
      <c r="ATR26" s="228"/>
      <c r="ATS26" s="228"/>
      <c r="ATT26" s="228"/>
      <c r="ATU26" s="228"/>
      <c r="ATV26" s="228"/>
      <c r="ATW26" s="228"/>
      <c r="ATX26" s="228"/>
      <c r="ATY26" s="228"/>
      <c r="ATZ26" s="228"/>
      <c r="AUA26" s="228"/>
      <c r="AUB26" s="228"/>
      <c r="AUC26" s="228"/>
      <c r="AUD26" s="228"/>
      <c r="AUE26" s="228"/>
      <c r="AUF26" s="228"/>
      <c r="AUG26" s="228"/>
      <c r="AUH26" s="228"/>
      <c r="AUI26" s="228"/>
      <c r="AUJ26" s="228"/>
      <c r="AUK26" s="228"/>
      <c r="AUL26" s="228"/>
      <c r="AUM26" s="228"/>
      <c r="AUN26" s="228"/>
      <c r="AUO26" s="228"/>
      <c r="AUP26" s="228"/>
      <c r="AUQ26" s="228"/>
      <c r="AUR26" s="228"/>
      <c r="AUS26" s="228"/>
      <c r="AUT26" s="228"/>
      <c r="AUU26" s="228"/>
      <c r="AUV26" s="228"/>
      <c r="AUW26" s="228"/>
      <c r="AUX26" s="228"/>
      <c r="AUY26" s="228"/>
      <c r="AUZ26" s="228"/>
      <c r="AVA26" s="228"/>
      <c r="AVB26" s="228"/>
      <c r="AVC26" s="228"/>
      <c r="AVD26" s="228"/>
      <c r="AVE26" s="228"/>
      <c r="AVF26" s="228"/>
      <c r="AVG26" s="228"/>
      <c r="AVH26" s="228"/>
      <c r="AVI26" s="228"/>
      <c r="AVJ26" s="228"/>
      <c r="AVK26" s="228"/>
      <c r="AVL26" s="228"/>
      <c r="AVM26" s="228"/>
      <c r="AVN26" s="228"/>
      <c r="AVO26" s="228"/>
      <c r="AVP26" s="228"/>
      <c r="AVQ26" s="228"/>
      <c r="AVR26" s="228"/>
      <c r="AVS26" s="228"/>
      <c r="AVT26" s="228"/>
      <c r="AVU26" s="228"/>
      <c r="AVV26" s="228"/>
      <c r="AVW26" s="228"/>
      <c r="AVX26" s="228"/>
      <c r="AVY26" s="228"/>
      <c r="AVZ26" s="228"/>
      <c r="AWA26" s="228"/>
      <c r="AWB26" s="228"/>
      <c r="AWC26" s="228"/>
      <c r="AWD26" s="228"/>
      <c r="AWE26" s="228"/>
      <c r="AWF26" s="228"/>
      <c r="AWG26" s="228"/>
      <c r="AWH26" s="228"/>
      <c r="AWI26" s="228"/>
      <c r="AWJ26" s="228"/>
      <c r="AWK26" s="228"/>
      <c r="AWL26" s="228"/>
      <c r="AWM26" s="228"/>
      <c r="AWN26" s="228"/>
      <c r="AWO26" s="228"/>
      <c r="AWP26" s="228"/>
      <c r="AWQ26" s="228"/>
      <c r="AWR26" s="228"/>
      <c r="AWS26" s="228"/>
      <c r="AWT26" s="228"/>
      <c r="AWU26" s="228"/>
      <c r="AWV26" s="228"/>
      <c r="AWW26" s="228"/>
      <c r="AWX26" s="228"/>
      <c r="AWY26" s="228"/>
      <c r="AWZ26" s="228"/>
      <c r="AXA26" s="228"/>
      <c r="AXB26" s="228"/>
      <c r="AXC26" s="228"/>
      <c r="AXD26" s="228"/>
      <c r="AXE26" s="228"/>
      <c r="AXF26" s="228"/>
      <c r="AXG26" s="228"/>
      <c r="AXH26" s="228"/>
      <c r="AXI26" s="228"/>
      <c r="AXJ26" s="228"/>
      <c r="AXK26" s="228"/>
      <c r="AXL26" s="228"/>
      <c r="AXM26" s="228"/>
      <c r="AXN26" s="228"/>
      <c r="AXO26" s="228"/>
      <c r="AXP26" s="228"/>
      <c r="AXQ26" s="228"/>
      <c r="AXR26" s="228"/>
      <c r="AXS26" s="228"/>
      <c r="AXT26" s="228"/>
      <c r="AXU26" s="228"/>
      <c r="AXV26" s="228"/>
      <c r="AXW26" s="228"/>
      <c r="AXX26" s="228"/>
      <c r="AXY26" s="228"/>
      <c r="AXZ26" s="228"/>
      <c r="AYA26" s="228"/>
      <c r="AYB26" s="228"/>
      <c r="AYC26" s="228"/>
      <c r="AYD26" s="228"/>
      <c r="AYE26" s="228"/>
      <c r="AYF26" s="228"/>
      <c r="AYG26" s="228"/>
      <c r="AYH26" s="228"/>
      <c r="AYI26" s="228"/>
      <c r="AYJ26" s="228"/>
      <c r="AYK26" s="228"/>
      <c r="AYL26" s="228"/>
      <c r="AYM26" s="228"/>
      <c r="AYN26" s="228"/>
      <c r="AYO26" s="228"/>
      <c r="AYP26" s="228"/>
      <c r="AYQ26" s="228"/>
      <c r="AYR26" s="228"/>
      <c r="AYS26" s="228"/>
      <c r="AYT26" s="228"/>
      <c r="AYU26" s="228"/>
      <c r="AYV26" s="228"/>
      <c r="AYW26" s="228"/>
      <c r="AYX26" s="228"/>
      <c r="AYY26" s="228"/>
      <c r="AYZ26" s="228"/>
      <c r="AZA26" s="228"/>
      <c r="AZB26" s="228"/>
      <c r="AZC26" s="228"/>
      <c r="AZD26" s="228"/>
      <c r="AZE26" s="228"/>
      <c r="AZF26" s="228"/>
      <c r="AZG26" s="228"/>
      <c r="AZH26" s="228"/>
      <c r="AZI26" s="228"/>
      <c r="AZJ26" s="228"/>
      <c r="AZK26" s="228"/>
      <c r="AZL26" s="228"/>
      <c r="AZM26" s="228"/>
      <c r="AZN26" s="228"/>
      <c r="AZO26" s="228"/>
      <c r="AZP26" s="228"/>
      <c r="AZQ26" s="228"/>
      <c r="AZR26" s="228"/>
      <c r="AZS26" s="228"/>
      <c r="AZT26" s="228"/>
      <c r="AZU26" s="228"/>
      <c r="AZV26" s="228"/>
      <c r="AZW26" s="228"/>
      <c r="AZX26" s="228"/>
      <c r="AZY26" s="228"/>
      <c r="AZZ26" s="228"/>
      <c r="BAA26" s="228"/>
      <c r="BAB26" s="228"/>
      <c r="BAC26" s="228"/>
      <c r="BAD26" s="228"/>
      <c r="BAE26" s="228"/>
      <c r="BAF26" s="228"/>
      <c r="BAG26" s="228"/>
      <c r="BAH26" s="228"/>
      <c r="BAI26" s="228"/>
      <c r="BAJ26" s="228"/>
      <c r="BAK26" s="228"/>
      <c r="BAL26" s="228"/>
      <c r="BAM26" s="228"/>
      <c r="BAN26" s="228"/>
      <c r="BAO26" s="228"/>
      <c r="BAP26" s="228"/>
      <c r="BAQ26" s="228"/>
      <c r="BAR26" s="228"/>
      <c r="BAS26" s="228"/>
      <c r="BAT26" s="228"/>
      <c r="BAU26" s="228"/>
      <c r="BAV26" s="228"/>
      <c r="BAW26" s="228"/>
      <c r="BAX26" s="228"/>
      <c r="BAY26" s="228"/>
      <c r="BAZ26" s="228"/>
      <c r="BBA26" s="228"/>
      <c r="BBB26" s="228"/>
      <c r="BBC26" s="228"/>
      <c r="BBD26" s="228"/>
      <c r="BBE26" s="228"/>
      <c r="BBF26" s="228"/>
      <c r="BBG26" s="228"/>
      <c r="BBH26" s="228"/>
      <c r="BBI26" s="228"/>
      <c r="BBJ26" s="228"/>
      <c r="BBK26" s="228"/>
      <c r="BBL26" s="228"/>
      <c r="BBM26" s="228"/>
      <c r="BBN26" s="228"/>
      <c r="BBO26" s="228"/>
      <c r="BBP26" s="228"/>
      <c r="BBQ26" s="228"/>
      <c r="BBR26" s="228"/>
      <c r="BBS26" s="228"/>
      <c r="BBT26" s="228"/>
      <c r="BBU26" s="228"/>
      <c r="BBV26" s="228"/>
      <c r="BBW26" s="228"/>
      <c r="BBX26" s="228"/>
      <c r="BBY26" s="228"/>
      <c r="BBZ26" s="228"/>
      <c r="BCA26" s="228"/>
      <c r="BCB26" s="228"/>
      <c r="BCC26" s="228"/>
      <c r="BCD26" s="228"/>
      <c r="BCE26" s="228"/>
      <c r="BCF26" s="228"/>
      <c r="BCG26" s="228"/>
      <c r="BCH26" s="228"/>
      <c r="BCI26" s="228"/>
      <c r="BCJ26" s="228"/>
      <c r="BCK26" s="228"/>
      <c r="BCL26" s="228"/>
      <c r="BCM26" s="228"/>
      <c r="BCN26" s="228"/>
      <c r="BCO26" s="228"/>
      <c r="BCP26" s="228"/>
      <c r="BCQ26" s="228"/>
      <c r="BCR26" s="228"/>
      <c r="BCS26" s="228"/>
      <c r="BCT26" s="228"/>
      <c r="BCU26" s="228"/>
      <c r="BCV26" s="228"/>
      <c r="BCW26" s="228"/>
      <c r="BCX26" s="228"/>
      <c r="BCY26" s="228"/>
      <c r="BCZ26" s="228"/>
      <c r="BDA26" s="228"/>
      <c r="BDB26" s="228"/>
      <c r="BDC26" s="228"/>
      <c r="BDD26" s="228"/>
      <c r="BDE26" s="228"/>
      <c r="BDF26" s="228"/>
      <c r="BDG26" s="228"/>
      <c r="BDH26" s="228"/>
      <c r="BDI26" s="228"/>
      <c r="BDJ26" s="228"/>
      <c r="BDK26" s="228"/>
      <c r="BDL26" s="228"/>
      <c r="BDM26" s="228"/>
      <c r="BDN26" s="228"/>
      <c r="BDO26" s="228"/>
      <c r="BDP26" s="228"/>
      <c r="BDQ26" s="228"/>
      <c r="BDR26" s="228"/>
      <c r="BDS26" s="228"/>
      <c r="BDT26" s="228"/>
      <c r="BDU26" s="228"/>
      <c r="BDV26" s="228"/>
      <c r="BDW26" s="228"/>
      <c r="BDX26" s="228"/>
      <c r="BDY26" s="228"/>
      <c r="BDZ26" s="228"/>
      <c r="BEA26" s="228"/>
      <c r="BEB26" s="228"/>
      <c r="BEC26" s="228"/>
      <c r="BED26" s="228"/>
      <c r="BEE26" s="228"/>
      <c r="BEF26" s="228"/>
      <c r="BEG26" s="228"/>
      <c r="BEH26" s="228"/>
      <c r="BEI26" s="228"/>
      <c r="BEJ26" s="228"/>
      <c r="BEK26" s="228"/>
      <c r="BEL26" s="228"/>
      <c r="BEM26" s="228"/>
      <c r="BEN26" s="228"/>
      <c r="BEO26" s="228"/>
      <c r="BEP26" s="228"/>
      <c r="BEQ26" s="228"/>
      <c r="BER26" s="228"/>
      <c r="BES26" s="228"/>
      <c r="BET26" s="228"/>
      <c r="BEU26" s="228"/>
      <c r="BEV26" s="228"/>
      <c r="BEW26" s="228"/>
      <c r="BEX26" s="228"/>
      <c r="BEY26" s="228"/>
      <c r="BEZ26" s="228"/>
      <c r="BFA26" s="228"/>
      <c r="BFB26" s="228"/>
      <c r="BFC26" s="228"/>
      <c r="BFD26" s="228"/>
      <c r="BFE26" s="228"/>
      <c r="BFF26" s="228"/>
      <c r="BFG26" s="228"/>
      <c r="BFH26" s="228"/>
      <c r="BFI26" s="228"/>
      <c r="BFJ26" s="228"/>
      <c r="BFK26" s="228"/>
      <c r="BFL26" s="228"/>
      <c r="BFM26" s="228"/>
      <c r="BFN26" s="228"/>
      <c r="BFO26" s="228"/>
      <c r="BFP26" s="228"/>
      <c r="BFQ26" s="228"/>
      <c r="BFR26" s="228"/>
      <c r="BFS26" s="228"/>
      <c r="BFT26" s="228"/>
      <c r="BFU26" s="228"/>
      <c r="BFV26" s="228"/>
      <c r="BFW26" s="228"/>
      <c r="BFX26" s="228"/>
      <c r="BFY26" s="228"/>
      <c r="BFZ26" s="228"/>
      <c r="BGA26" s="228"/>
      <c r="BGB26" s="228"/>
      <c r="BGC26" s="228"/>
      <c r="BGD26" s="228"/>
      <c r="BGE26" s="228"/>
      <c r="BGF26" s="228"/>
      <c r="BGG26" s="228"/>
      <c r="BGH26" s="228"/>
      <c r="BGI26" s="228"/>
      <c r="BGJ26" s="228"/>
      <c r="BGK26" s="228"/>
      <c r="BGL26" s="228"/>
      <c r="BGM26" s="228"/>
      <c r="BGN26" s="228"/>
      <c r="BGO26" s="228"/>
      <c r="BGP26" s="228"/>
      <c r="BGQ26" s="228"/>
      <c r="BGR26" s="228"/>
      <c r="BGS26" s="228"/>
      <c r="BGT26" s="228"/>
      <c r="BGU26" s="228"/>
      <c r="BGV26" s="228"/>
      <c r="BGW26" s="228"/>
      <c r="BGX26" s="228"/>
      <c r="BGY26" s="228"/>
      <c r="BGZ26" s="228"/>
      <c r="BHA26" s="228"/>
      <c r="BHB26" s="228"/>
      <c r="BHC26" s="228"/>
      <c r="BHD26" s="228"/>
      <c r="BHE26" s="228"/>
      <c r="BHF26" s="228"/>
      <c r="BHG26" s="228"/>
      <c r="BHH26" s="228"/>
      <c r="BHI26" s="228"/>
      <c r="BHJ26" s="228"/>
      <c r="BHK26" s="228"/>
      <c r="BHL26" s="228"/>
      <c r="BHM26" s="228"/>
      <c r="BHN26" s="228"/>
      <c r="BHO26" s="228"/>
      <c r="BHP26" s="228"/>
      <c r="BHQ26" s="228"/>
      <c r="BHR26" s="228"/>
      <c r="BHS26" s="228"/>
      <c r="BHT26" s="228"/>
      <c r="BHU26" s="228"/>
      <c r="BHV26" s="228"/>
      <c r="BHW26" s="228"/>
      <c r="BHX26" s="228"/>
      <c r="BHY26" s="228"/>
      <c r="BHZ26" s="228"/>
      <c r="BIA26" s="228"/>
      <c r="BIB26" s="228"/>
      <c r="BIC26" s="228"/>
      <c r="BID26" s="228"/>
      <c r="BIE26" s="228"/>
      <c r="BIF26" s="228"/>
      <c r="BIG26" s="228"/>
      <c r="BIH26" s="228"/>
      <c r="BII26" s="228"/>
      <c r="BIJ26" s="228"/>
      <c r="BIK26" s="228"/>
      <c r="BIL26" s="228"/>
      <c r="BIM26" s="228"/>
      <c r="BIN26" s="228"/>
      <c r="BIO26" s="228"/>
      <c r="BIP26" s="228"/>
      <c r="BIQ26" s="228"/>
      <c r="BIR26" s="228"/>
      <c r="BIS26" s="228"/>
      <c r="BIT26" s="228"/>
      <c r="BIU26" s="228"/>
      <c r="BIV26" s="228"/>
      <c r="BIW26" s="228"/>
      <c r="BIX26" s="228"/>
      <c r="BIY26" s="228"/>
      <c r="BIZ26" s="228"/>
      <c r="BJA26" s="228"/>
      <c r="BJB26" s="228"/>
      <c r="BJC26" s="228"/>
      <c r="BJD26" s="228"/>
      <c r="BJE26" s="228"/>
      <c r="BJF26" s="228"/>
      <c r="BJG26" s="228"/>
      <c r="BJH26" s="228"/>
      <c r="BJI26" s="228"/>
      <c r="BJJ26" s="228"/>
      <c r="BJK26" s="228"/>
      <c r="BJL26" s="228"/>
      <c r="BJM26" s="228"/>
      <c r="BJN26" s="228"/>
      <c r="BJO26" s="228"/>
      <c r="BJP26" s="228"/>
      <c r="BJQ26" s="228"/>
      <c r="BJR26" s="228"/>
      <c r="BJS26" s="228"/>
      <c r="BJT26" s="228"/>
      <c r="BJU26" s="228"/>
      <c r="BJV26" s="228"/>
      <c r="BJW26" s="228"/>
      <c r="BJX26" s="228"/>
      <c r="BJY26" s="228"/>
      <c r="BJZ26" s="228"/>
      <c r="BKA26" s="228"/>
      <c r="BKB26" s="228"/>
      <c r="BKC26" s="228"/>
      <c r="BKD26" s="228"/>
      <c r="BKE26" s="228"/>
      <c r="BKF26" s="228"/>
      <c r="BKG26" s="228"/>
      <c r="BKH26" s="228"/>
      <c r="BKI26" s="228"/>
      <c r="BKJ26" s="228"/>
      <c r="BKK26" s="228"/>
      <c r="BKL26" s="228"/>
      <c r="BKM26" s="228"/>
      <c r="BKN26" s="228"/>
      <c r="BKO26" s="228"/>
      <c r="BKP26" s="228"/>
      <c r="BKQ26" s="228"/>
      <c r="BKR26" s="228"/>
      <c r="BKS26" s="228"/>
      <c r="BKT26" s="228"/>
      <c r="BKU26" s="228"/>
      <c r="BKV26" s="228"/>
      <c r="BKW26" s="228"/>
      <c r="BKX26" s="228"/>
      <c r="BKY26" s="228"/>
      <c r="BKZ26" s="228"/>
      <c r="BLA26" s="228"/>
      <c r="BLB26" s="228"/>
      <c r="BLC26" s="228"/>
      <c r="BLD26" s="228"/>
      <c r="BLE26" s="228"/>
      <c r="BLF26" s="228"/>
      <c r="BLG26" s="228"/>
      <c r="BLH26" s="228"/>
      <c r="BLI26" s="228"/>
      <c r="BLJ26" s="228"/>
      <c r="BLK26" s="228"/>
      <c r="BLL26" s="228"/>
      <c r="BLM26" s="228"/>
      <c r="BLN26" s="228"/>
      <c r="BLO26" s="228"/>
      <c r="BLP26" s="228"/>
      <c r="BLQ26" s="228"/>
      <c r="BLR26" s="228"/>
      <c r="BLS26" s="228"/>
      <c r="BLT26" s="228"/>
      <c r="BLU26" s="228"/>
      <c r="BLV26" s="228"/>
      <c r="BLW26" s="228"/>
      <c r="BLX26" s="228"/>
      <c r="BLY26" s="228"/>
      <c r="BLZ26" s="228"/>
      <c r="BMA26" s="228"/>
      <c r="BMB26" s="228"/>
      <c r="BMC26" s="228"/>
      <c r="BMD26" s="228"/>
      <c r="BME26" s="228"/>
      <c r="BMF26" s="228"/>
      <c r="BMG26" s="228"/>
      <c r="BMH26" s="228"/>
      <c r="BMI26" s="228"/>
      <c r="BMJ26" s="228"/>
      <c r="BMK26" s="228"/>
      <c r="BML26" s="228"/>
      <c r="BMM26" s="228"/>
      <c r="BMN26" s="228"/>
      <c r="BMO26" s="228"/>
      <c r="BMP26" s="228"/>
      <c r="BMQ26" s="228"/>
      <c r="BMR26" s="228"/>
      <c r="BMS26" s="228"/>
      <c r="BMT26" s="228"/>
      <c r="BMU26" s="228"/>
      <c r="BMV26" s="228"/>
      <c r="BMW26" s="228"/>
      <c r="BMX26" s="228"/>
      <c r="BMY26" s="228"/>
      <c r="BMZ26" s="228"/>
      <c r="BNA26" s="228"/>
      <c r="BNB26" s="228"/>
      <c r="BNC26" s="228"/>
      <c r="BND26" s="228"/>
      <c r="BNE26" s="228"/>
      <c r="BNF26" s="228"/>
      <c r="BNG26" s="228"/>
      <c r="BNH26" s="228"/>
      <c r="BNI26" s="228"/>
      <c r="BNJ26" s="228"/>
      <c r="BNK26" s="228"/>
      <c r="BNL26" s="228"/>
      <c r="BNM26" s="228"/>
      <c r="BNN26" s="228"/>
      <c r="BNO26" s="228"/>
      <c r="BNP26" s="228"/>
      <c r="BNQ26" s="228"/>
      <c r="BNR26" s="228"/>
      <c r="BNS26" s="228"/>
      <c r="BNT26" s="228"/>
      <c r="BNU26" s="228"/>
      <c r="BNV26" s="228"/>
      <c r="BNW26" s="228"/>
      <c r="BNX26" s="228"/>
      <c r="BNY26" s="228"/>
      <c r="BNZ26" s="228"/>
      <c r="BOA26" s="228"/>
      <c r="BOB26" s="228"/>
      <c r="BOC26" s="228"/>
      <c r="BOD26" s="228"/>
      <c r="BOE26" s="228"/>
      <c r="BOF26" s="228"/>
      <c r="BOG26" s="228"/>
      <c r="BOH26" s="228"/>
      <c r="BOI26" s="228"/>
      <c r="BOJ26" s="228"/>
      <c r="BOK26" s="228"/>
      <c r="BOL26" s="228"/>
      <c r="BOM26" s="228"/>
      <c r="BON26" s="228"/>
      <c r="BOO26" s="228"/>
      <c r="BOP26" s="228"/>
      <c r="BOQ26" s="228"/>
      <c r="BOR26" s="228"/>
      <c r="BOS26" s="228"/>
      <c r="BOT26" s="228"/>
      <c r="BOU26" s="228"/>
      <c r="BOV26" s="228"/>
      <c r="BOW26" s="228"/>
      <c r="BOX26" s="228"/>
      <c r="BOY26" s="228"/>
      <c r="BOZ26" s="228"/>
      <c r="BPA26" s="228"/>
      <c r="BPB26" s="228"/>
      <c r="BPC26" s="228"/>
      <c r="BPD26" s="228"/>
      <c r="BPE26" s="228"/>
      <c r="BPF26" s="228"/>
      <c r="BPG26" s="228"/>
      <c r="BPH26" s="228"/>
      <c r="BPI26" s="228"/>
      <c r="BPJ26" s="228"/>
      <c r="BPK26" s="228"/>
      <c r="BPL26" s="228"/>
      <c r="BPM26" s="228"/>
      <c r="BPN26" s="228"/>
      <c r="BPO26" s="228"/>
      <c r="BPP26" s="228"/>
      <c r="BPQ26" s="228"/>
      <c r="BPR26" s="228"/>
      <c r="BPS26" s="228"/>
      <c r="BPT26" s="228"/>
      <c r="BPU26" s="228"/>
      <c r="BPV26" s="228"/>
      <c r="BPW26" s="228"/>
      <c r="BPX26" s="228"/>
      <c r="BPY26" s="228"/>
      <c r="BPZ26" s="228"/>
      <c r="BQA26" s="228"/>
      <c r="BQB26" s="228"/>
      <c r="BQC26" s="228"/>
      <c r="BQD26" s="228"/>
      <c r="BQE26" s="228"/>
      <c r="BQF26" s="228"/>
      <c r="BQG26" s="228"/>
      <c r="BQH26" s="228"/>
      <c r="BQI26" s="228"/>
      <c r="BQJ26" s="228"/>
      <c r="BQK26" s="228"/>
      <c r="BQL26" s="228"/>
      <c r="BQM26" s="228"/>
      <c r="BQN26" s="228"/>
      <c r="BQO26" s="228"/>
      <c r="BQP26" s="228"/>
      <c r="BQQ26" s="228"/>
      <c r="BQR26" s="228"/>
      <c r="BQS26" s="228"/>
      <c r="BQT26" s="228"/>
      <c r="BQU26" s="228"/>
      <c r="BQV26" s="228"/>
      <c r="BQW26" s="228"/>
      <c r="BQX26" s="228"/>
      <c r="BQY26" s="228"/>
      <c r="BQZ26" s="228"/>
      <c r="BRA26" s="228"/>
      <c r="BRB26" s="228"/>
      <c r="BRC26" s="228"/>
      <c r="BRD26" s="228"/>
      <c r="BRE26" s="228"/>
      <c r="BRF26" s="228"/>
      <c r="BRG26" s="228"/>
      <c r="BRH26" s="228"/>
      <c r="BRI26" s="228"/>
      <c r="BRJ26" s="228"/>
      <c r="BRK26" s="228"/>
      <c r="BRL26" s="228"/>
      <c r="BRM26" s="228"/>
      <c r="BRN26" s="228"/>
      <c r="BRO26" s="228"/>
      <c r="BRP26" s="228"/>
      <c r="BRQ26" s="228"/>
      <c r="BRR26" s="228"/>
      <c r="BRS26" s="228"/>
      <c r="BRT26" s="228"/>
      <c r="BRU26" s="228"/>
      <c r="BRV26" s="228"/>
      <c r="BRW26" s="228"/>
      <c r="BRX26" s="228"/>
      <c r="BRY26" s="228"/>
      <c r="BRZ26" s="228"/>
      <c r="BSA26" s="228"/>
      <c r="BSB26" s="228"/>
      <c r="BSC26" s="228"/>
      <c r="BSD26" s="228"/>
      <c r="BSE26" s="228"/>
      <c r="BSF26" s="228"/>
      <c r="BSG26" s="228"/>
      <c r="BSH26" s="228"/>
      <c r="BSI26" s="228"/>
      <c r="BSJ26" s="228"/>
      <c r="BSK26" s="228"/>
      <c r="BSL26" s="228"/>
      <c r="BSM26" s="228"/>
      <c r="BSN26" s="228"/>
      <c r="BSO26" s="228"/>
      <c r="BSP26" s="228"/>
      <c r="BSQ26" s="228"/>
      <c r="BSR26" s="228"/>
      <c r="BSS26" s="228"/>
      <c r="BST26" s="228"/>
      <c r="BSU26" s="228"/>
      <c r="BSV26" s="228"/>
      <c r="BSW26" s="228"/>
      <c r="BSX26" s="228"/>
      <c r="BSY26" s="228"/>
      <c r="BSZ26" s="228"/>
      <c r="BTA26" s="228"/>
      <c r="BTB26" s="228"/>
      <c r="BTC26" s="228"/>
      <c r="BTD26" s="228"/>
      <c r="BTE26" s="228"/>
      <c r="BTF26" s="228"/>
      <c r="BTG26" s="228"/>
      <c r="BTH26" s="228"/>
      <c r="BTI26" s="228"/>
      <c r="BTJ26" s="228"/>
      <c r="BTK26" s="228"/>
      <c r="BTL26" s="228"/>
      <c r="BTM26" s="228"/>
      <c r="BTN26" s="228"/>
      <c r="BTO26" s="228"/>
      <c r="BTP26" s="228"/>
      <c r="BTQ26" s="228"/>
      <c r="BTR26" s="228"/>
      <c r="BTS26" s="228"/>
      <c r="BTT26" s="228"/>
      <c r="BTU26" s="228"/>
      <c r="BTV26" s="228"/>
      <c r="BTW26" s="228"/>
      <c r="BTX26" s="228"/>
      <c r="BTY26" s="228"/>
      <c r="BTZ26" s="228"/>
      <c r="BUA26" s="228"/>
      <c r="BUB26" s="228"/>
      <c r="BUC26" s="228"/>
      <c r="BUD26" s="228"/>
      <c r="BUE26" s="228"/>
      <c r="BUF26" s="228"/>
      <c r="BUG26" s="228"/>
      <c r="BUH26" s="228"/>
      <c r="BUI26" s="228"/>
      <c r="BUJ26" s="228"/>
      <c r="BUK26" s="228"/>
      <c r="BUL26" s="228"/>
      <c r="BUM26" s="228"/>
      <c r="BUN26" s="228"/>
      <c r="BUO26" s="228"/>
      <c r="BUP26" s="228"/>
      <c r="BUQ26" s="228"/>
      <c r="BUR26" s="228"/>
      <c r="BUS26" s="228"/>
      <c r="BUT26" s="228"/>
      <c r="BUU26" s="228"/>
      <c r="BUV26" s="228"/>
      <c r="BUW26" s="228"/>
      <c r="BUX26" s="228"/>
      <c r="BUY26" s="228"/>
      <c r="BUZ26" s="228"/>
      <c r="BVA26" s="228"/>
      <c r="BVB26" s="228"/>
      <c r="BVC26" s="228"/>
      <c r="BVD26" s="228"/>
      <c r="BVE26" s="228"/>
      <c r="BVF26" s="228"/>
      <c r="BVG26" s="228"/>
      <c r="BVH26" s="228"/>
      <c r="BVI26" s="228"/>
      <c r="BVJ26" s="228"/>
      <c r="BVK26" s="228"/>
      <c r="BVL26" s="228"/>
      <c r="BVM26" s="228"/>
      <c r="BVN26" s="228"/>
      <c r="BVO26" s="228"/>
      <c r="BVP26" s="228"/>
      <c r="BVQ26" s="228"/>
      <c r="BVR26" s="228"/>
      <c r="BVS26" s="228"/>
      <c r="BVT26" s="228"/>
      <c r="BVU26" s="228"/>
      <c r="BVV26" s="228"/>
      <c r="BVW26" s="228"/>
      <c r="BVX26" s="228"/>
      <c r="BVY26" s="228"/>
      <c r="BVZ26" s="228"/>
      <c r="BWA26" s="228"/>
      <c r="BWB26" s="228"/>
      <c r="BWC26" s="228"/>
      <c r="BWD26" s="228"/>
      <c r="BWE26" s="228"/>
      <c r="BWF26" s="228"/>
      <c r="BWG26" s="228"/>
      <c r="BWH26" s="228"/>
      <c r="BWI26" s="228"/>
      <c r="BWJ26" s="228"/>
      <c r="BWK26" s="228"/>
      <c r="BWL26" s="228"/>
      <c r="BWM26" s="228"/>
      <c r="BWN26" s="228"/>
      <c r="BWO26" s="228"/>
      <c r="BWP26" s="228"/>
      <c r="BWQ26" s="228"/>
      <c r="BWR26" s="228"/>
      <c r="BWS26" s="228"/>
      <c r="BWT26" s="228"/>
      <c r="BWU26" s="228"/>
      <c r="BWV26" s="228"/>
      <c r="BWW26" s="228"/>
      <c r="BWX26" s="228"/>
      <c r="BWY26" s="228"/>
      <c r="BWZ26" s="228"/>
      <c r="BXA26" s="228"/>
      <c r="BXB26" s="228"/>
      <c r="BXC26" s="228"/>
      <c r="BXD26" s="228"/>
      <c r="BXE26" s="228"/>
      <c r="BXF26" s="228"/>
      <c r="BXG26" s="228"/>
      <c r="BXH26" s="228"/>
      <c r="BXI26" s="228"/>
      <c r="BXJ26" s="228"/>
      <c r="BXK26" s="228"/>
      <c r="BXL26" s="228"/>
      <c r="BXM26" s="228"/>
      <c r="BXN26" s="228"/>
      <c r="BXO26" s="228"/>
      <c r="BXP26" s="228"/>
      <c r="BXQ26" s="228"/>
      <c r="BXR26" s="228"/>
      <c r="BXS26" s="228"/>
      <c r="BXT26" s="228"/>
      <c r="BXU26" s="228"/>
      <c r="BXV26" s="228"/>
      <c r="BXW26" s="228"/>
      <c r="BXX26" s="228"/>
      <c r="BXY26" s="228"/>
      <c r="BXZ26" s="228"/>
      <c r="BYA26" s="228"/>
      <c r="BYB26" s="228"/>
      <c r="BYC26" s="228"/>
      <c r="BYD26" s="228"/>
      <c r="BYE26" s="228"/>
      <c r="BYF26" s="228"/>
      <c r="BYG26" s="228"/>
      <c r="BYH26" s="228"/>
      <c r="BYI26" s="228"/>
      <c r="BYJ26" s="228"/>
      <c r="BYK26" s="228"/>
      <c r="BYL26" s="228"/>
      <c r="BYM26" s="228"/>
      <c r="BYN26" s="228"/>
      <c r="BYO26" s="228"/>
      <c r="BYP26" s="228"/>
      <c r="BYQ26" s="228"/>
      <c r="BYR26" s="228"/>
      <c r="BYS26" s="228"/>
      <c r="BYT26" s="228"/>
      <c r="BYU26" s="228"/>
      <c r="BYV26" s="228"/>
      <c r="BYW26" s="228"/>
      <c r="BYX26" s="228"/>
      <c r="BYY26" s="228"/>
      <c r="BYZ26" s="228"/>
      <c r="BZA26" s="228"/>
      <c r="BZB26" s="228"/>
      <c r="BZC26" s="228"/>
      <c r="BZD26" s="228"/>
      <c r="BZE26" s="228"/>
      <c r="BZF26" s="228"/>
      <c r="BZG26" s="228"/>
      <c r="BZH26" s="228"/>
      <c r="BZI26" s="228"/>
      <c r="BZJ26" s="228"/>
      <c r="BZK26" s="228"/>
      <c r="BZL26" s="228"/>
      <c r="BZM26" s="228"/>
      <c r="BZN26" s="228"/>
      <c r="BZO26" s="228"/>
      <c r="BZP26" s="228"/>
      <c r="BZQ26" s="228"/>
      <c r="BZR26" s="228"/>
      <c r="BZS26" s="228"/>
      <c r="BZT26" s="228"/>
      <c r="BZU26" s="228"/>
      <c r="BZV26" s="228"/>
      <c r="BZW26" s="228"/>
      <c r="BZX26" s="228"/>
      <c r="BZY26" s="228"/>
      <c r="BZZ26" s="228"/>
      <c r="CAA26" s="228"/>
      <c r="CAB26" s="228"/>
      <c r="CAC26" s="228"/>
      <c r="CAD26" s="228"/>
      <c r="CAE26" s="228"/>
      <c r="CAF26" s="228"/>
      <c r="CAG26" s="228"/>
      <c r="CAH26" s="228"/>
      <c r="CAI26" s="228"/>
      <c r="CAJ26" s="228"/>
      <c r="CAK26" s="228"/>
      <c r="CAL26" s="228"/>
      <c r="CAM26" s="228"/>
      <c r="CAN26" s="228"/>
      <c r="CAO26" s="228"/>
      <c r="CAP26" s="228"/>
      <c r="CAQ26" s="228"/>
      <c r="CAR26" s="228"/>
      <c r="CAS26" s="228"/>
      <c r="CAT26" s="228"/>
      <c r="CAU26" s="228"/>
      <c r="CAV26" s="228"/>
      <c r="CAW26" s="228"/>
      <c r="CAX26" s="228"/>
      <c r="CAY26" s="228"/>
      <c r="CAZ26" s="228"/>
      <c r="CBA26" s="228"/>
      <c r="CBB26" s="228"/>
      <c r="CBC26" s="228"/>
      <c r="CBD26" s="228"/>
      <c r="CBE26" s="228"/>
      <c r="CBF26" s="228"/>
      <c r="CBG26" s="228"/>
      <c r="CBH26" s="228"/>
      <c r="CBI26" s="228"/>
      <c r="CBJ26" s="228"/>
      <c r="CBK26" s="228"/>
      <c r="CBL26" s="228"/>
      <c r="CBM26" s="228"/>
      <c r="CBN26" s="228"/>
      <c r="CBO26" s="228"/>
      <c r="CBP26" s="228"/>
      <c r="CBQ26" s="228"/>
      <c r="CBR26" s="228"/>
      <c r="CBS26" s="228"/>
      <c r="CBT26" s="228"/>
      <c r="CBU26" s="228"/>
      <c r="CBV26" s="228"/>
      <c r="CBW26" s="228"/>
      <c r="CBX26" s="228"/>
      <c r="CBY26" s="228"/>
      <c r="CBZ26" s="228"/>
      <c r="CCA26" s="228"/>
      <c r="CCB26" s="228"/>
      <c r="CCC26" s="228"/>
      <c r="CCD26" s="228"/>
      <c r="CCE26" s="228"/>
      <c r="CCF26" s="228"/>
    </row>
    <row r="27" spans="1:2112" s="231" customFormat="1" x14ac:dyDescent="0.2">
      <c r="A27" s="19">
        <v>810246</v>
      </c>
      <c r="B27" s="22" t="s">
        <v>1178</v>
      </c>
      <c r="C27" s="236" t="s">
        <v>598</v>
      </c>
      <c r="D27" s="22">
        <v>80</v>
      </c>
      <c r="E27" s="22">
        <v>10</v>
      </c>
      <c r="F27" s="226">
        <v>4.3600000000000003</v>
      </c>
      <c r="G27" s="263">
        <f t="shared" si="0"/>
        <v>4.62</v>
      </c>
      <c r="H27" s="239">
        <f t="shared" si="1"/>
        <v>4.99</v>
      </c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28"/>
      <c r="BU27" s="228"/>
      <c r="BV27" s="228"/>
      <c r="BW27" s="228"/>
      <c r="BX27" s="228"/>
      <c r="BY27" s="228"/>
      <c r="BZ27" s="228"/>
      <c r="CA27" s="228"/>
      <c r="CB27" s="228"/>
      <c r="CC27" s="228"/>
      <c r="CD27" s="228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  <c r="DW27" s="228"/>
      <c r="DX27" s="228"/>
      <c r="DY27" s="228"/>
      <c r="DZ27" s="228"/>
      <c r="EA27" s="228"/>
      <c r="EB27" s="228"/>
      <c r="EC27" s="228"/>
      <c r="ED27" s="228"/>
      <c r="EE27" s="228"/>
      <c r="EF27" s="228"/>
      <c r="EG27" s="228"/>
      <c r="EH27" s="228"/>
      <c r="EI27" s="228"/>
      <c r="EJ27" s="228"/>
      <c r="EK27" s="228"/>
      <c r="EL27" s="228"/>
      <c r="EM27" s="228"/>
      <c r="EN27" s="228"/>
      <c r="EO27" s="228"/>
      <c r="EP27" s="228"/>
      <c r="EQ27" s="228"/>
      <c r="ER27" s="228"/>
      <c r="ES27" s="228"/>
      <c r="ET27" s="228"/>
      <c r="EU27" s="228"/>
      <c r="EV27" s="228"/>
      <c r="EW27" s="228"/>
      <c r="EX27" s="228"/>
      <c r="EY27" s="228"/>
      <c r="EZ27" s="228"/>
      <c r="FA27" s="228"/>
      <c r="FB27" s="228"/>
      <c r="FC27" s="228"/>
      <c r="FD27" s="228"/>
      <c r="FE27" s="228"/>
      <c r="FF27" s="228"/>
      <c r="FG27" s="228"/>
      <c r="FH27" s="228"/>
      <c r="FI27" s="228"/>
      <c r="FJ27" s="228"/>
      <c r="FK27" s="228"/>
      <c r="FL27" s="228"/>
      <c r="FM27" s="228"/>
      <c r="FN27" s="228"/>
      <c r="FO27" s="228"/>
      <c r="FP27" s="228"/>
      <c r="FQ27" s="228"/>
      <c r="FR27" s="228"/>
      <c r="FS27" s="228"/>
      <c r="FT27" s="228"/>
      <c r="FU27" s="228"/>
      <c r="FV27" s="228"/>
      <c r="FW27" s="228"/>
      <c r="FX27" s="228"/>
      <c r="FY27" s="228"/>
      <c r="FZ27" s="228"/>
      <c r="GA27" s="228"/>
      <c r="GB27" s="228"/>
      <c r="GC27" s="228"/>
      <c r="GD27" s="228"/>
      <c r="GE27" s="228"/>
      <c r="GF27" s="228"/>
      <c r="GG27" s="228"/>
      <c r="GH27" s="228"/>
      <c r="GI27" s="228"/>
      <c r="GJ27" s="228"/>
      <c r="GK27" s="228"/>
      <c r="GL27" s="228"/>
      <c r="GM27" s="228"/>
      <c r="GN27" s="228"/>
      <c r="GO27" s="228"/>
      <c r="GP27" s="228"/>
      <c r="GQ27" s="228"/>
      <c r="GR27" s="228"/>
      <c r="GS27" s="228"/>
      <c r="GT27" s="228"/>
      <c r="GU27" s="228"/>
      <c r="GV27" s="228"/>
      <c r="GW27" s="228"/>
      <c r="GX27" s="228"/>
      <c r="GY27" s="228"/>
      <c r="GZ27" s="228"/>
      <c r="HA27" s="228"/>
      <c r="HB27" s="228"/>
      <c r="HC27" s="228"/>
      <c r="HD27" s="228"/>
      <c r="HE27" s="228"/>
      <c r="HF27" s="228"/>
      <c r="HG27" s="228"/>
      <c r="HH27" s="228"/>
      <c r="HI27" s="228"/>
      <c r="HJ27" s="228"/>
      <c r="HK27" s="228"/>
      <c r="HL27" s="228"/>
      <c r="HM27" s="228"/>
      <c r="HN27" s="228"/>
      <c r="HO27" s="228"/>
      <c r="HP27" s="228"/>
      <c r="HQ27" s="228"/>
      <c r="HR27" s="228"/>
      <c r="HS27" s="228"/>
      <c r="HT27" s="228"/>
      <c r="HU27" s="228"/>
      <c r="HV27" s="228"/>
      <c r="HW27" s="228"/>
      <c r="HX27" s="228"/>
      <c r="HY27" s="228"/>
      <c r="HZ27" s="228"/>
      <c r="IA27" s="228"/>
      <c r="IB27" s="228"/>
      <c r="IC27" s="228"/>
      <c r="ID27" s="228"/>
      <c r="IE27" s="228"/>
      <c r="IF27" s="228"/>
      <c r="IG27" s="228"/>
      <c r="IH27" s="228"/>
      <c r="II27" s="228"/>
      <c r="IJ27" s="228"/>
      <c r="IK27" s="228"/>
      <c r="IL27" s="228"/>
      <c r="IM27" s="228"/>
      <c r="IN27" s="228"/>
      <c r="IO27" s="228"/>
      <c r="IP27" s="228"/>
      <c r="IQ27" s="228"/>
      <c r="IR27" s="228"/>
      <c r="IS27" s="228"/>
      <c r="IT27" s="228"/>
      <c r="IU27" s="228"/>
      <c r="IV27" s="228"/>
      <c r="IW27" s="228"/>
      <c r="IX27" s="228"/>
      <c r="IY27" s="228"/>
      <c r="IZ27" s="228"/>
      <c r="JA27" s="228"/>
      <c r="JB27" s="228"/>
      <c r="JC27" s="228"/>
      <c r="JD27" s="228"/>
      <c r="JE27" s="228"/>
      <c r="JF27" s="228"/>
      <c r="JG27" s="228"/>
      <c r="JH27" s="228"/>
      <c r="JI27" s="228"/>
      <c r="JJ27" s="228"/>
      <c r="JK27" s="228"/>
      <c r="JL27" s="228"/>
      <c r="JM27" s="228"/>
      <c r="JN27" s="228"/>
      <c r="JO27" s="228"/>
      <c r="JP27" s="228"/>
      <c r="JQ27" s="228"/>
      <c r="JR27" s="228"/>
      <c r="JS27" s="228"/>
      <c r="JT27" s="228"/>
      <c r="JU27" s="228"/>
      <c r="JV27" s="228"/>
      <c r="JW27" s="228"/>
      <c r="JX27" s="228"/>
      <c r="JY27" s="228"/>
      <c r="JZ27" s="228"/>
      <c r="KA27" s="228"/>
      <c r="KB27" s="228"/>
      <c r="KC27" s="228"/>
      <c r="KD27" s="228"/>
      <c r="KE27" s="228"/>
      <c r="KF27" s="228"/>
      <c r="KG27" s="228"/>
      <c r="KH27" s="228"/>
      <c r="KI27" s="228"/>
      <c r="KJ27" s="228"/>
      <c r="KK27" s="228"/>
      <c r="KL27" s="228"/>
      <c r="KM27" s="228"/>
      <c r="KN27" s="228"/>
      <c r="KO27" s="228"/>
      <c r="KP27" s="228"/>
      <c r="KQ27" s="228"/>
      <c r="KR27" s="228"/>
      <c r="KS27" s="228"/>
      <c r="KT27" s="228"/>
      <c r="KU27" s="228"/>
      <c r="KV27" s="228"/>
      <c r="KW27" s="228"/>
      <c r="KX27" s="228"/>
      <c r="KY27" s="228"/>
      <c r="KZ27" s="228"/>
      <c r="LA27" s="228"/>
      <c r="LB27" s="228"/>
      <c r="LC27" s="228"/>
      <c r="LD27" s="228"/>
      <c r="LE27" s="228"/>
      <c r="LF27" s="228"/>
      <c r="LG27" s="228"/>
      <c r="LH27" s="228"/>
      <c r="LI27" s="228"/>
      <c r="LJ27" s="228"/>
      <c r="LK27" s="228"/>
      <c r="LL27" s="228"/>
      <c r="LM27" s="228"/>
      <c r="LN27" s="228"/>
      <c r="LO27" s="228"/>
      <c r="LP27" s="228"/>
      <c r="LQ27" s="228"/>
      <c r="LR27" s="228"/>
      <c r="LS27" s="228"/>
      <c r="LT27" s="228"/>
      <c r="LU27" s="228"/>
      <c r="LV27" s="228"/>
      <c r="LW27" s="228"/>
      <c r="LX27" s="228"/>
      <c r="LY27" s="228"/>
      <c r="LZ27" s="228"/>
      <c r="MA27" s="228"/>
      <c r="MB27" s="228"/>
      <c r="MC27" s="228"/>
      <c r="MD27" s="228"/>
      <c r="ME27" s="228"/>
      <c r="MF27" s="228"/>
      <c r="MG27" s="228"/>
      <c r="MH27" s="228"/>
      <c r="MI27" s="228"/>
      <c r="MJ27" s="228"/>
      <c r="MK27" s="228"/>
      <c r="ML27" s="228"/>
      <c r="MM27" s="228"/>
      <c r="MN27" s="228"/>
      <c r="MO27" s="228"/>
      <c r="MP27" s="228"/>
      <c r="MQ27" s="228"/>
      <c r="MR27" s="228"/>
      <c r="MS27" s="228"/>
      <c r="MT27" s="228"/>
      <c r="MU27" s="228"/>
      <c r="MV27" s="228"/>
      <c r="MW27" s="228"/>
      <c r="MX27" s="228"/>
      <c r="MY27" s="228"/>
      <c r="MZ27" s="228"/>
      <c r="NA27" s="228"/>
      <c r="NB27" s="228"/>
      <c r="NC27" s="228"/>
      <c r="ND27" s="228"/>
      <c r="NE27" s="228"/>
      <c r="NF27" s="228"/>
      <c r="NG27" s="228"/>
      <c r="NH27" s="228"/>
      <c r="NI27" s="228"/>
      <c r="NJ27" s="228"/>
      <c r="NK27" s="228"/>
      <c r="NL27" s="228"/>
      <c r="NM27" s="228"/>
      <c r="NN27" s="228"/>
      <c r="NO27" s="228"/>
      <c r="NP27" s="228"/>
      <c r="NQ27" s="228"/>
      <c r="NR27" s="228"/>
      <c r="NS27" s="228"/>
      <c r="NT27" s="228"/>
      <c r="NU27" s="228"/>
      <c r="NV27" s="228"/>
      <c r="NW27" s="228"/>
      <c r="NX27" s="228"/>
      <c r="NY27" s="228"/>
      <c r="NZ27" s="228"/>
      <c r="OA27" s="228"/>
      <c r="OB27" s="228"/>
      <c r="OC27" s="228"/>
      <c r="OD27" s="228"/>
      <c r="OE27" s="228"/>
      <c r="OF27" s="228"/>
      <c r="OG27" s="228"/>
      <c r="OH27" s="228"/>
      <c r="OI27" s="228"/>
      <c r="OJ27" s="228"/>
      <c r="OK27" s="228"/>
      <c r="OL27" s="228"/>
      <c r="OM27" s="228"/>
      <c r="ON27" s="228"/>
      <c r="OO27" s="228"/>
      <c r="OP27" s="228"/>
      <c r="OQ27" s="228"/>
      <c r="OR27" s="228"/>
      <c r="OS27" s="228"/>
      <c r="OT27" s="228"/>
      <c r="OU27" s="228"/>
      <c r="OV27" s="228"/>
      <c r="OW27" s="228"/>
      <c r="OX27" s="228"/>
      <c r="OY27" s="228"/>
      <c r="OZ27" s="228"/>
      <c r="PA27" s="228"/>
      <c r="PB27" s="228"/>
      <c r="PC27" s="228"/>
      <c r="PD27" s="228"/>
      <c r="PE27" s="228"/>
      <c r="PF27" s="228"/>
      <c r="PG27" s="228"/>
      <c r="PH27" s="228"/>
      <c r="PI27" s="228"/>
      <c r="PJ27" s="228"/>
      <c r="PK27" s="228"/>
      <c r="PL27" s="228"/>
      <c r="PM27" s="228"/>
      <c r="PN27" s="228"/>
      <c r="PO27" s="228"/>
      <c r="PP27" s="228"/>
      <c r="PQ27" s="228"/>
      <c r="PR27" s="228"/>
      <c r="PS27" s="228"/>
      <c r="PT27" s="228"/>
      <c r="PU27" s="228"/>
      <c r="PV27" s="228"/>
      <c r="PW27" s="228"/>
      <c r="PX27" s="228"/>
      <c r="PY27" s="228"/>
      <c r="PZ27" s="228"/>
      <c r="QA27" s="228"/>
      <c r="QB27" s="228"/>
      <c r="QC27" s="228"/>
      <c r="QD27" s="228"/>
      <c r="QE27" s="228"/>
      <c r="QF27" s="228"/>
      <c r="QG27" s="228"/>
      <c r="QH27" s="228"/>
      <c r="QI27" s="228"/>
      <c r="QJ27" s="228"/>
      <c r="QK27" s="228"/>
      <c r="QL27" s="228"/>
      <c r="QM27" s="228"/>
      <c r="QN27" s="228"/>
      <c r="QO27" s="228"/>
      <c r="QP27" s="228"/>
      <c r="QQ27" s="228"/>
      <c r="QR27" s="228"/>
      <c r="QS27" s="228"/>
      <c r="QT27" s="228"/>
      <c r="QU27" s="228"/>
      <c r="QV27" s="228"/>
      <c r="QW27" s="228"/>
      <c r="QX27" s="228"/>
      <c r="QY27" s="228"/>
      <c r="QZ27" s="228"/>
      <c r="RA27" s="228"/>
      <c r="RB27" s="228"/>
      <c r="RC27" s="228"/>
      <c r="RD27" s="228"/>
      <c r="RE27" s="228"/>
      <c r="RF27" s="228"/>
      <c r="RG27" s="228"/>
      <c r="RH27" s="228"/>
      <c r="RI27" s="228"/>
      <c r="RJ27" s="228"/>
      <c r="RK27" s="228"/>
      <c r="RL27" s="228"/>
      <c r="RM27" s="228"/>
      <c r="RN27" s="228"/>
      <c r="RO27" s="228"/>
      <c r="RP27" s="228"/>
      <c r="RQ27" s="228"/>
      <c r="RR27" s="228"/>
      <c r="RS27" s="228"/>
      <c r="RT27" s="228"/>
      <c r="RU27" s="228"/>
      <c r="RV27" s="228"/>
      <c r="RW27" s="228"/>
      <c r="RX27" s="228"/>
      <c r="RY27" s="228"/>
      <c r="RZ27" s="228"/>
      <c r="SA27" s="228"/>
      <c r="SB27" s="228"/>
      <c r="SC27" s="228"/>
      <c r="SD27" s="228"/>
      <c r="SE27" s="228"/>
      <c r="SF27" s="228"/>
      <c r="SG27" s="228"/>
      <c r="SH27" s="228"/>
      <c r="SI27" s="228"/>
      <c r="SJ27" s="228"/>
      <c r="SK27" s="228"/>
      <c r="SL27" s="228"/>
      <c r="SM27" s="228"/>
      <c r="SN27" s="228"/>
      <c r="SO27" s="228"/>
      <c r="SP27" s="228"/>
      <c r="SQ27" s="228"/>
      <c r="SR27" s="228"/>
      <c r="SS27" s="228"/>
      <c r="ST27" s="228"/>
      <c r="SU27" s="228"/>
      <c r="SV27" s="228"/>
      <c r="SW27" s="228"/>
      <c r="SX27" s="228"/>
      <c r="SY27" s="228"/>
      <c r="SZ27" s="228"/>
      <c r="TA27" s="228"/>
      <c r="TB27" s="228"/>
      <c r="TC27" s="228"/>
      <c r="TD27" s="228"/>
      <c r="TE27" s="228"/>
      <c r="TF27" s="228"/>
      <c r="TG27" s="228"/>
      <c r="TH27" s="228"/>
      <c r="TI27" s="228"/>
      <c r="TJ27" s="228"/>
      <c r="TK27" s="228"/>
      <c r="TL27" s="228"/>
      <c r="TM27" s="228"/>
      <c r="TN27" s="228"/>
      <c r="TO27" s="228"/>
      <c r="TP27" s="228"/>
      <c r="TQ27" s="228"/>
      <c r="TR27" s="228"/>
      <c r="TS27" s="228"/>
      <c r="TT27" s="228"/>
      <c r="TU27" s="228"/>
      <c r="TV27" s="228"/>
      <c r="TW27" s="228"/>
      <c r="TX27" s="228"/>
      <c r="TY27" s="228"/>
      <c r="TZ27" s="228"/>
      <c r="UA27" s="228"/>
      <c r="UB27" s="228"/>
      <c r="UC27" s="228"/>
      <c r="UD27" s="228"/>
      <c r="UE27" s="228"/>
      <c r="UF27" s="228"/>
      <c r="UG27" s="228"/>
      <c r="UH27" s="228"/>
      <c r="UI27" s="228"/>
      <c r="UJ27" s="228"/>
      <c r="UK27" s="228"/>
      <c r="UL27" s="228"/>
      <c r="UM27" s="228"/>
      <c r="UN27" s="228"/>
      <c r="UO27" s="228"/>
      <c r="UP27" s="228"/>
      <c r="UQ27" s="228"/>
      <c r="UR27" s="228"/>
      <c r="US27" s="228"/>
      <c r="UT27" s="228"/>
      <c r="UU27" s="228"/>
      <c r="UV27" s="228"/>
      <c r="UW27" s="228"/>
      <c r="UX27" s="228"/>
      <c r="UY27" s="228"/>
      <c r="UZ27" s="228"/>
      <c r="VA27" s="228"/>
      <c r="VB27" s="228"/>
      <c r="VC27" s="228"/>
      <c r="VD27" s="228"/>
      <c r="VE27" s="228"/>
      <c r="VF27" s="228"/>
      <c r="VG27" s="228"/>
      <c r="VH27" s="228"/>
      <c r="VI27" s="228"/>
      <c r="VJ27" s="228"/>
      <c r="VK27" s="228"/>
      <c r="VL27" s="228"/>
      <c r="VM27" s="228"/>
      <c r="VN27" s="228"/>
      <c r="VO27" s="228"/>
      <c r="VP27" s="228"/>
      <c r="VQ27" s="228"/>
      <c r="VR27" s="228"/>
      <c r="VS27" s="228"/>
      <c r="VT27" s="228"/>
      <c r="VU27" s="228"/>
      <c r="VV27" s="228"/>
      <c r="VW27" s="228"/>
      <c r="VX27" s="228"/>
      <c r="VY27" s="228"/>
      <c r="VZ27" s="228"/>
      <c r="WA27" s="228"/>
      <c r="WB27" s="228"/>
      <c r="WC27" s="228"/>
      <c r="WD27" s="228"/>
      <c r="WE27" s="228"/>
      <c r="WF27" s="228"/>
      <c r="WG27" s="228"/>
      <c r="WH27" s="228"/>
      <c r="WI27" s="228"/>
      <c r="WJ27" s="228"/>
      <c r="WK27" s="228"/>
      <c r="WL27" s="228"/>
      <c r="WM27" s="228"/>
      <c r="WN27" s="228"/>
      <c r="WO27" s="228"/>
      <c r="WP27" s="228"/>
      <c r="WQ27" s="228"/>
      <c r="WR27" s="228"/>
      <c r="WS27" s="228"/>
      <c r="WT27" s="228"/>
      <c r="WU27" s="228"/>
      <c r="WV27" s="228"/>
      <c r="WW27" s="228"/>
      <c r="WX27" s="228"/>
      <c r="WY27" s="228"/>
      <c r="WZ27" s="228"/>
      <c r="XA27" s="228"/>
      <c r="XB27" s="228"/>
      <c r="XC27" s="228"/>
      <c r="XD27" s="228"/>
      <c r="XE27" s="228"/>
      <c r="XF27" s="228"/>
      <c r="XG27" s="228"/>
      <c r="XH27" s="228"/>
      <c r="XI27" s="228"/>
      <c r="XJ27" s="228"/>
      <c r="XK27" s="228"/>
      <c r="XL27" s="228"/>
      <c r="XM27" s="228"/>
      <c r="XN27" s="228"/>
      <c r="XO27" s="228"/>
      <c r="XP27" s="228"/>
      <c r="XQ27" s="228"/>
      <c r="XR27" s="228"/>
      <c r="XS27" s="228"/>
      <c r="XT27" s="228"/>
      <c r="XU27" s="228"/>
      <c r="XV27" s="228"/>
      <c r="XW27" s="228"/>
      <c r="XX27" s="228"/>
      <c r="XY27" s="228"/>
      <c r="XZ27" s="228"/>
      <c r="YA27" s="228"/>
      <c r="YB27" s="228"/>
      <c r="YC27" s="228"/>
      <c r="YD27" s="228"/>
      <c r="YE27" s="228"/>
      <c r="YF27" s="228"/>
      <c r="YG27" s="228"/>
      <c r="YH27" s="228"/>
      <c r="YI27" s="228"/>
      <c r="YJ27" s="228"/>
      <c r="YK27" s="228"/>
      <c r="YL27" s="228"/>
      <c r="YM27" s="228"/>
      <c r="YN27" s="228"/>
      <c r="YO27" s="228"/>
      <c r="YP27" s="228"/>
      <c r="YQ27" s="228"/>
      <c r="YR27" s="228"/>
      <c r="YS27" s="228"/>
      <c r="YT27" s="228"/>
      <c r="YU27" s="228"/>
      <c r="YV27" s="228"/>
      <c r="YW27" s="228"/>
      <c r="YX27" s="228"/>
      <c r="YY27" s="228"/>
      <c r="YZ27" s="228"/>
      <c r="ZA27" s="228"/>
      <c r="ZB27" s="228"/>
      <c r="ZC27" s="228"/>
      <c r="ZD27" s="228"/>
      <c r="ZE27" s="228"/>
      <c r="ZF27" s="228"/>
      <c r="ZG27" s="228"/>
      <c r="ZH27" s="228"/>
      <c r="ZI27" s="228"/>
      <c r="ZJ27" s="228"/>
      <c r="ZK27" s="228"/>
      <c r="ZL27" s="228"/>
      <c r="ZM27" s="228"/>
      <c r="ZN27" s="228"/>
      <c r="ZO27" s="228"/>
      <c r="ZP27" s="228"/>
      <c r="ZQ27" s="228"/>
      <c r="ZR27" s="228"/>
      <c r="ZS27" s="228"/>
      <c r="ZT27" s="228"/>
      <c r="ZU27" s="228"/>
      <c r="ZV27" s="228"/>
      <c r="ZW27" s="228"/>
      <c r="ZX27" s="228"/>
      <c r="ZY27" s="228"/>
      <c r="ZZ27" s="228"/>
      <c r="AAA27" s="228"/>
      <c r="AAB27" s="228"/>
      <c r="AAC27" s="228"/>
      <c r="AAD27" s="228"/>
      <c r="AAE27" s="228"/>
      <c r="AAF27" s="228"/>
      <c r="AAG27" s="228"/>
      <c r="AAH27" s="228"/>
      <c r="AAI27" s="228"/>
      <c r="AAJ27" s="228"/>
      <c r="AAK27" s="228"/>
      <c r="AAL27" s="228"/>
      <c r="AAM27" s="228"/>
      <c r="AAN27" s="228"/>
      <c r="AAO27" s="228"/>
      <c r="AAP27" s="228"/>
      <c r="AAQ27" s="228"/>
      <c r="AAR27" s="228"/>
      <c r="AAS27" s="228"/>
      <c r="AAT27" s="228"/>
      <c r="AAU27" s="228"/>
      <c r="AAV27" s="228"/>
      <c r="AAW27" s="228"/>
      <c r="AAX27" s="228"/>
      <c r="AAY27" s="228"/>
      <c r="AAZ27" s="228"/>
      <c r="ABA27" s="228"/>
      <c r="ABB27" s="228"/>
      <c r="ABC27" s="228"/>
      <c r="ABD27" s="228"/>
      <c r="ABE27" s="228"/>
      <c r="ABF27" s="228"/>
      <c r="ABG27" s="228"/>
      <c r="ABH27" s="228"/>
      <c r="ABI27" s="228"/>
      <c r="ABJ27" s="228"/>
      <c r="ABK27" s="228"/>
      <c r="ABL27" s="228"/>
      <c r="ABM27" s="228"/>
      <c r="ABN27" s="228"/>
      <c r="ABO27" s="228"/>
      <c r="ABP27" s="228"/>
      <c r="ABQ27" s="228"/>
      <c r="ABR27" s="228"/>
      <c r="ABS27" s="228"/>
      <c r="ABT27" s="228"/>
      <c r="ABU27" s="228"/>
      <c r="ABV27" s="228"/>
      <c r="ABW27" s="228"/>
      <c r="ABX27" s="228"/>
      <c r="ABY27" s="228"/>
      <c r="ABZ27" s="228"/>
      <c r="ACA27" s="228"/>
      <c r="ACB27" s="228"/>
      <c r="ACC27" s="228"/>
      <c r="ACD27" s="228"/>
      <c r="ACE27" s="228"/>
      <c r="ACF27" s="228"/>
      <c r="ACG27" s="228"/>
      <c r="ACH27" s="228"/>
      <c r="ACI27" s="228"/>
      <c r="ACJ27" s="228"/>
      <c r="ACK27" s="228"/>
      <c r="ACL27" s="228"/>
      <c r="ACM27" s="228"/>
      <c r="ACN27" s="228"/>
      <c r="ACO27" s="228"/>
      <c r="ACP27" s="228"/>
      <c r="ACQ27" s="228"/>
      <c r="ACR27" s="228"/>
      <c r="ACS27" s="228"/>
      <c r="ACT27" s="228"/>
      <c r="ACU27" s="228"/>
      <c r="ACV27" s="228"/>
      <c r="ACW27" s="228"/>
      <c r="ACX27" s="228"/>
      <c r="ACY27" s="228"/>
      <c r="ACZ27" s="228"/>
      <c r="ADA27" s="228"/>
      <c r="ADB27" s="228"/>
      <c r="ADC27" s="228"/>
      <c r="ADD27" s="228"/>
      <c r="ADE27" s="228"/>
      <c r="ADF27" s="228"/>
      <c r="ADG27" s="228"/>
      <c r="ADH27" s="228"/>
      <c r="ADI27" s="228"/>
      <c r="ADJ27" s="228"/>
      <c r="ADK27" s="228"/>
      <c r="ADL27" s="228"/>
      <c r="ADM27" s="228"/>
      <c r="ADN27" s="228"/>
      <c r="ADO27" s="228"/>
      <c r="ADP27" s="228"/>
      <c r="ADQ27" s="228"/>
      <c r="ADR27" s="228"/>
      <c r="ADS27" s="228"/>
      <c r="ADT27" s="228"/>
      <c r="ADU27" s="228"/>
      <c r="ADV27" s="228"/>
      <c r="ADW27" s="228"/>
      <c r="ADX27" s="228"/>
      <c r="ADY27" s="228"/>
      <c r="ADZ27" s="228"/>
      <c r="AEA27" s="228"/>
      <c r="AEB27" s="228"/>
      <c r="AEC27" s="228"/>
      <c r="AED27" s="228"/>
      <c r="AEE27" s="228"/>
      <c r="AEF27" s="228"/>
      <c r="AEG27" s="228"/>
      <c r="AEH27" s="228"/>
      <c r="AEI27" s="228"/>
      <c r="AEJ27" s="228"/>
      <c r="AEK27" s="228"/>
      <c r="AEL27" s="228"/>
      <c r="AEM27" s="228"/>
      <c r="AEN27" s="228"/>
      <c r="AEO27" s="228"/>
      <c r="AEP27" s="228"/>
      <c r="AEQ27" s="228"/>
      <c r="AER27" s="228"/>
      <c r="AES27" s="228"/>
      <c r="AET27" s="228"/>
      <c r="AEU27" s="228"/>
      <c r="AEV27" s="228"/>
      <c r="AEW27" s="228"/>
      <c r="AEX27" s="228"/>
      <c r="AEY27" s="228"/>
      <c r="AEZ27" s="228"/>
      <c r="AFA27" s="228"/>
      <c r="AFB27" s="228"/>
      <c r="AFC27" s="228"/>
      <c r="AFD27" s="228"/>
      <c r="AFE27" s="228"/>
      <c r="AFF27" s="228"/>
      <c r="AFG27" s="228"/>
      <c r="AFH27" s="228"/>
      <c r="AFI27" s="228"/>
      <c r="AFJ27" s="228"/>
      <c r="AFK27" s="228"/>
      <c r="AFL27" s="228"/>
      <c r="AFM27" s="228"/>
      <c r="AFN27" s="228"/>
      <c r="AFO27" s="228"/>
      <c r="AFP27" s="228"/>
      <c r="AFQ27" s="228"/>
      <c r="AFR27" s="228"/>
      <c r="AFS27" s="228"/>
      <c r="AFT27" s="228"/>
      <c r="AFU27" s="228"/>
      <c r="AFV27" s="228"/>
      <c r="AFW27" s="228"/>
      <c r="AFX27" s="228"/>
      <c r="AFY27" s="228"/>
      <c r="AFZ27" s="228"/>
      <c r="AGA27" s="228"/>
      <c r="AGB27" s="228"/>
      <c r="AGC27" s="228"/>
      <c r="AGD27" s="228"/>
      <c r="AGE27" s="228"/>
      <c r="AGF27" s="228"/>
      <c r="AGG27" s="228"/>
      <c r="AGH27" s="228"/>
      <c r="AGI27" s="228"/>
      <c r="AGJ27" s="228"/>
      <c r="AGK27" s="228"/>
      <c r="AGL27" s="228"/>
      <c r="AGM27" s="228"/>
      <c r="AGN27" s="228"/>
      <c r="AGO27" s="228"/>
      <c r="AGP27" s="228"/>
      <c r="AGQ27" s="228"/>
      <c r="AGR27" s="228"/>
      <c r="AGS27" s="228"/>
      <c r="AGT27" s="228"/>
      <c r="AGU27" s="228"/>
      <c r="AGV27" s="228"/>
      <c r="AGW27" s="228"/>
      <c r="AGX27" s="228"/>
      <c r="AGY27" s="228"/>
      <c r="AGZ27" s="228"/>
      <c r="AHA27" s="228"/>
      <c r="AHB27" s="228"/>
      <c r="AHC27" s="228"/>
      <c r="AHD27" s="228"/>
      <c r="AHE27" s="228"/>
      <c r="AHF27" s="228"/>
      <c r="AHG27" s="228"/>
      <c r="AHH27" s="228"/>
      <c r="AHI27" s="228"/>
      <c r="AHJ27" s="228"/>
      <c r="AHK27" s="228"/>
      <c r="AHL27" s="228"/>
      <c r="AHM27" s="228"/>
      <c r="AHN27" s="228"/>
      <c r="AHO27" s="228"/>
      <c r="AHP27" s="228"/>
      <c r="AHQ27" s="228"/>
      <c r="AHR27" s="228"/>
      <c r="AHS27" s="228"/>
      <c r="AHT27" s="228"/>
      <c r="AHU27" s="228"/>
      <c r="AHV27" s="228"/>
      <c r="AHW27" s="228"/>
      <c r="AHX27" s="228"/>
      <c r="AHY27" s="228"/>
      <c r="AHZ27" s="228"/>
      <c r="AIA27" s="228"/>
      <c r="AIB27" s="228"/>
      <c r="AIC27" s="228"/>
      <c r="AID27" s="228"/>
      <c r="AIE27" s="228"/>
      <c r="AIF27" s="228"/>
      <c r="AIG27" s="228"/>
      <c r="AIH27" s="228"/>
      <c r="AII27" s="228"/>
      <c r="AIJ27" s="228"/>
      <c r="AIK27" s="228"/>
      <c r="AIL27" s="228"/>
      <c r="AIM27" s="228"/>
      <c r="AIN27" s="228"/>
      <c r="AIO27" s="228"/>
      <c r="AIP27" s="228"/>
      <c r="AIQ27" s="228"/>
      <c r="AIR27" s="228"/>
      <c r="AIS27" s="228"/>
      <c r="AIT27" s="228"/>
      <c r="AIU27" s="228"/>
      <c r="AIV27" s="228"/>
      <c r="AIW27" s="228"/>
      <c r="AIX27" s="228"/>
      <c r="AIY27" s="228"/>
      <c r="AIZ27" s="228"/>
      <c r="AJA27" s="228"/>
      <c r="AJB27" s="228"/>
      <c r="AJC27" s="228"/>
      <c r="AJD27" s="228"/>
      <c r="AJE27" s="228"/>
      <c r="AJF27" s="228"/>
      <c r="AJG27" s="228"/>
      <c r="AJH27" s="228"/>
      <c r="AJI27" s="228"/>
      <c r="AJJ27" s="228"/>
      <c r="AJK27" s="228"/>
      <c r="AJL27" s="228"/>
      <c r="AJM27" s="228"/>
      <c r="AJN27" s="228"/>
      <c r="AJO27" s="228"/>
      <c r="AJP27" s="228"/>
      <c r="AJQ27" s="228"/>
      <c r="AJR27" s="228"/>
      <c r="AJS27" s="228"/>
      <c r="AJT27" s="228"/>
      <c r="AJU27" s="228"/>
      <c r="AJV27" s="228"/>
      <c r="AJW27" s="228"/>
      <c r="AJX27" s="228"/>
      <c r="AJY27" s="228"/>
      <c r="AJZ27" s="228"/>
      <c r="AKA27" s="228"/>
      <c r="AKB27" s="228"/>
      <c r="AKC27" s="228"/>
      <c r="AKD27" s="228"/>
      <c r="AKE27" s="228"/>
      <c r="AKF27" s="228"/>
      <c r="AKG27" s="228"/>
      <c r="AKH27" s="228"/>
      <c r="AKI27" s="228"/>
      <c r="AKJ27" s="228"/>
      <c r="AKK27" s="228"/>
      <c r="AKL27" s="228"/>
      <c r="AKM27" s="228"/>
      <c r="AKN27" s="228"/>
      <c r="AKO27" s="228"/>
      <c r="AKP27" s="228"/>
      <c r="AKQ27" s="228"/>
      <c r="AKR27" s="228"/>
      <c r="AKS27" s="228"/>
      <c r="AKT27" s="228"/>
      <c r="AKU27" s="228"/>
      <c r="AKV27" s="228"/>
      <c r="AKW27" s="228"/>
      <c r="AKX27" s="228"/>
      <c r="AKY27" s="228"/>
      <c r="AKZ27" s="228"/>
      <c r="ALA27" s="228"/>
      <c r="ALB27" s="228"/>
      <c r="ALC27" s="228"/>
      <c r="ALD27" s="228"/>
      <c r="ALE27" s="228"/>
      <c r="ALF27" s="228"/>
      <c r="ALG27" s="228"/>
      <c r="ALH27" s="228"/>
      <c r="ALI27" s="228"/>
      <c r="ALJ27" s="228"/>
      <c r="ALK27" s="228"/>
      <c r="ALL27" s="228"/>
      <c r="ALM27" s="228"/>
      <c r="ALN27" s="228"/>
      <c r="ALO27" s="228"/>
      <c r="ALP27" s="228"/>
      <c r="ALQ27" s="228"/>
      <c r="ALR27" s="228"/>
      <c r="ALS27" s="228"/>
      <c r="ALT27" s="228"/>
      <c r="ALU27" s="228"/>
      <c r="ALV27" s="228"/>
      <c r="ALW27" s="228"/>
      <c r="ALX27" s="228"/>
      <c r="ALY27" s="228"/>
      <c r="ALZ27" s="228"/>
      <c r="AMA27" s="228"/>
      <c r="AMB27" s="228"/>
      <c r="AMC27" s="228"/>
      <c r="AMD27" s="228"/>
      <c r="AME27" s="228"/>
      <c r="AMF27" s="228"/>
      <c r="AMG27" s="228"/>
      <c r="AMH27" s="228"/>
      <c r="AMI27" s="228"/>
      <c r="AMJ27" s="228"/>
      <c r="AMK27" s="228"/>
      <c r="AML27" s="228"/>
      <c r="AMM27" s="228"/>
      <c r="AMN27" s="228"/>
      <c r="AMO27" s="228"/>
      <c r="AMP27" s="228"/>
      <c r="AMQ27" s="228"/>
      <c r="AMR27" s="228"/>
      <c r="AMS27" s="228"/>
      <c r="AMT27" s="228"/>
      <c r="AMU27" s="228"/>
      <c r="AMV27" s="228"/>
      <c r="AMW27" s="228"/>
      <c r="AMX27" s="228"/>
      <c r="AMY27" s="228"/>
      <c r="AMZ27" s="228"/>
      <c r="ANA27" s="228"/>
      <c r="ANB27" s="228"/>
      <c r="ANC27" s="228"/>
      <c r="AND27" s="228"/>
      <c r="ANE27" s="228"/>
      <c r="ANF27" s="228"/>
      <c r="ANG27" s="228"/>
      <c r="ANH27" s="228"/>
      <c r="ANI27" s="228"/>
      <c r="ANJ27" s="228"/>
      <c r="ANK27" s="228"/>
      <c r="ANL27" s="228"/>
      <c r="ANM27" s="228"/>
      <c r="ANN27" s="228"/>
      <c r="ANO27" s="228"/>
      <c r="ANP27" s="228"/>
      <c r="ANQ27" s="228"/>
      <c r="ANR27" s="228"/>
      <c r="ANS27" s="228"/>
      <c r="ANT27" s="228"/>
      <c r="ANU27" s="228"/>
      <c r="ANV27" s="228"/>
      <c r="ANW27" s="228"/>
      <c r="ANX27" s="228"/>
      <c r="ANY27" s="228"/>
      <c r="ANZ27" s="228"/>
      <c r="AOA27" s="228"/>
      <c r="AOB27" s="228"/>
      <c r="AOC27" s="228"/>
      <c r="AOD27" s="228"/>
      <c r="AOE27" s="228"/>
      <c r="AOF27" s="228"/>
      <c r="AOG27" s="228"/>
      <c r="AOH27" s="228"/>
      <c r="AOI27" s="228"/>
      <c r="AOJ27" s="228"/>
      <c r="AOK27" s="228"/>
      <c r="AOL27" s="228"/>
      <c r="AOM27" s="228"/>
      <c r="AON27" s="228"/>
      <c r="AOO27" s="228"/>
      <c r="AOP27" s="228"/>
      <c r="AOQ27" s="228"/>
      <c r="AOR27" s="228"/>
      <c r="AOS27" s="228"/>
      <c r="AOT27" s="228"/>
      <c r="AOU27" s="228"/>
      <c r="AOV27" s="228"/>
      <c r="AOW27" s="228"/>
      <c r="AOX27" s="228"/>
      <c r="AOY27" s="228"/>
      <c r="AOZ27" s="228"/>
      <c r="APA27" s="228"/>
      <c r="APB27" s="228"/>
      <c r="APC27" s="228"/>
      <c r="APD27" s="228"/>
      <c r="APE27" s="228"/>
      <c r="APF27" s="228"/>
      <c r="APG27" s="228"/>
      <c r="APH27" s="228"/>
      <c r="API27" s="228"/>
      <c r="APJ27" s="228"/>
      <c r="APK27" s="228"/>
      <c r="APL27" s="228"/>
      <c r="APM27" s="228"/>
      <c r="APN27" s="228"/>
      <c r="APO27" s="228"/>
      <c r="APP27" s="228"/>
      <c r="APQ27" s="228"/>
      <c r="APR27" s="228"/>
      <c r="APS27" s="228"/>
      <c r="APT27" s="228"/>
      <c r="APU27" s="228"/>
      <c r="APV27" s="228"/>
      <c r="APW27" s="228"/>
      <c r="APX27" s="228"/>
      <c r="APY27" s="228"/>
      <c r="APZ27" s="228"/>
      <c r="AQA27" s="228"/>
      <c r="AQB27" s="228"/>
      <c r="AQC27" s="228"/>
      <c r="AQD27" s="228"/>
      <c r="AQE27" s="228"/>
      <c r="AQF27" s="228"/>
      <c r="AQG27" s="228"/>
      <c r="AQH27" s="228"/>
      <c r="AQI27" s="228"/>
      <c r="AQJ27" s="228"/>
      <c r="AQK27" s="228"/>
      <c r="AQL27" s="228"/>
      <c r="AQM27" s="228"/>
      <c r="AQN27" s="228"/>
      <c r="AQO27" s="228"/>
      <c r="AQP27" s="228"/>
      <c r="AQQ27" s="228"/>
      <c r="AQR27" s="228"/>
      <c r="AQS27" s="228"/>
      <c r="AQT27" s="228"/>
      <c r="AQU27" s="228"/>
      <c r="AQV27" s="228"/>
      <c r="AQW27" s="228"/>
      <c r="AQX27" s="228"/>
      <c r="AQY27" s="228"/>
      <c r="AQZ27" s="228"/>
      <c r="ARA27" s="228"/>
      <c r="ARB27" s="228"/>
      <c r="ARC27" s="228"/>
      <c r="ARD27" s="228"/>
      <c r="ARE27" s="228"/>
      <c r="ARF27" s="228"/>
      <c r="ARG27" s="228"/>
      <c r="ARH27" s="228"/>
      <c r="ARI27" s="228"/>
      <c r="ARJ27" s="228"/>
      <c r="ARK27" s="228"/>
      <c r="ARL27" s="228"/>
      <c r="ARM27" s="228"/>
      <c r="ARN27" s="228"/>
      <c r="ARO27" s="228"/>
      <c r="ARP27" s="228"/>
      <c r="ARQ27" s="228"/>
      <c r="ARR27" s="228"/>
      <c r="ARS27" s="228"/>
      <c r="ART27" s="228"/>
      <c r="ARU27" s="228"/>
      <c r="ARV27" s="228"/>
      <c r="ARW27" s="228"/>
      <c r="ARX27" s="228"/>
      <c r="ARY27" s="228"/>
      <c r="ARZ27" s="228"/>
      <c r="ASA27" s="228"/>
      <c r="ASB27" s="228"/>
      <c r="ASC27" s="228"/>
      <c r="ASD27" s="228"/>
      <c r="ASE27" s="228"/>
      <c r="ASF27" s="228"/>
      <c r="ASG27" s="228"/>
      <c r="ASH27" s="228"/>
      <c r="ASI27" s="228"/>
      <c r="ASJ27" s="228"/>
      <c r="ASK27" s="228"/>
      <c r="ASL27" s="228"/>
      <c r="ASM27" s="228"/>
      <c r="ASN27" s="228"/>
      <c r="ASO27" s="228"/>
      <c r="ASP27" s="228"/>
      <c r="ASQ27" s="228"/>
      <c r="ASR27" s="228"/>
      <c r="ASS27" s="228"/>
      <c r="AST27" s="228"/>
      <c r="ASU27" s="228"/>
      <c r="ASV27" s="228"/>
      <c r="ASW27" s="228"/>
      <c r="ASX27" s="228"/>
      <c r="ASY27" s="228"/>
      <c r="ASZ27" s="228"/>
      <c r="ATA27" s="228"/>
      <c r="ATB27" s="228"/>
      <c r="ATC27" s="228"/>
      <c r="ATD27" s="228"/>
      <c r="ATE27" s="228"/>
      <c r="ATF27" s="228"/>
      <c r="ATG27" s="228"/>
      <c r="ATH27" s="228"/>
      <c r="ATI27" s="228"/>
      <c r="ATJ27" s="228"/>
      <c r="ATK27" s="228"/>
      <c r="ATL27" s="228"/>
      <c r="ATM27" s="228"/>
      <c r="ATN27" s="228"/>
      <c r="ATO27" s="228"/>
      <c r="ATP27" s="228"/>
      <c r="ATQ27" s="228"/>
      <c r="ATR27" s="228"/>
      <c r="ATS27" s="228"/>
      <c r="ATT27" s="228"/>
      <c r="ATU27" s="228"/>
      <c r="ATV27" s="228"/>
      <c r="ATW27" s="228"/>
      <c r="ATX27" s="228"/>
      <c r="ATY27" s="228"/>
      <c r="ATZ27" s="228"/>
      <c r="AUA27" s="228"/>
      <c r="AUB27" s="228"/>
      <c r="AUC27" s="228"/>
      <c r="AUD27" s="228"/>
      <c r="AUE27" s="228"/>
      <c r="AUF27" s="228"/>
      <c r="AUG27" s="228"/>
      <c r="AUH27" s="228"/>
      <c r="AUI27" s="228"/>
      <c r="AUJ27" s="228"/>
      <c r="AUK27" s="228"/>
      <c r="AUL27" s="228"/>
      <c r="AUM27" s="228"/>
      <c r="AUN27" s="228"/>
      <c r="AUO27" s="228"/>
      <c r="AUP27" s="228"/>
      <c r="AUQ27" s="228"/>
      <c r="AUR27" s="228"/>
      <c r="AUS27" s="228"/>
      <c r="AUT27" s="228"/>
      <c r="AUU27" s="228"/>
      <c r="AUV27" s="228"/>
      <c r="AUW27" s="228"/>
      <c r="AUX27" s="228"/>
      <c r="AUY27" s="228"/>
      <c r="AUZ27" s="228"/>
      <c r="AVA27" s="228"/>
      <c r="AVB27" s="228"/>
      <c r="AVC27" s="228"/>
      <c r="AVD27" s="228"/>
      <c r="AVE27" s="228"/>
      <c r="AVF27" s="228"/>
      <c r="AVG27" s="228"/>
      <c r="AVH27" s="228"/>
      <c r="AVI27" s="228"/>
      <c r="AVJ27" s="228"/>
      <c r="AVK27" s="228"/>
      <c r="AVL27" s="228"/>
      <c r="AVM27" s="228"/>
      <c r="AVN27" s="228"/>
      <c r="AVO27" s="228"/>
      <c r="AVP27" s="228"/>
      <c r="AVQ27" s="228"/>
      <c r="AVR27" s="228"/>
      <c r="AVS27" s="228"/>
      <c r="AVT27" s="228"/>
      <c r="AVU27" s="228"/>
      <c r="AVV27" s="228"/>
      <c r="AVW27" s="228"/>
      <c r="AVX27" s="228"/>
      <c r="AVY27" s="228"/>
      <c r="AVZ27" s="228"/>
      <c r="AWA27" s="228"/>
      <c r="AWB27" s="228"/>
      <c r="AWC27" s="228"/>
      <c r="AWD27" s="228"/>
      <c r="AWE27" s="228"/>
      <c r="AWF27" s="228"/>
      <c r="AWG27" s="228"/>
      <c r="AWH27" s="228"/>
      <c r="AWI27" s="228"/>
      <c r="AWJ27" s="228"/>
      <c r="AWK27" s="228"/>
      <c r="AWL27" s="228"/>
      <c r="AWM27" s="228"/>
      <c r="AWN27" s="228"/>
      <c r="AWO27" s="228"/>
      <c r="AWP27" s="228"/>
      <c r="AWQ27" s="228"/>
      <c r="AWR27" s="228"/>
      <c r="AWS27" s="228"/>
      <c r="AWT27" s="228"/>
      <c r="AWU27" s="228"/>
      <c r="AWV27" s="228"/>
      <c r="AWW27" s="228"/>
      <c r="AWX27" s="228"/>
      <c r="AWY27" s="228"/>
      <c r="AWZ27" s="228"/>
      <c r="AXA27" s="228"/>
      <c r="AXB27" s="228"/>
      <c r="AXC27" s="228"/>
      <c r="AXD27" s="228"/>
      <c r="AXE27" s="228"/>
      <c r="AXF27" s="228"/>
      <c r="AXG27" s="228"/>
      <c r="AXH27" s="228"/>
      <c r="AXI27" s="228"/>
      <c r="AXJ27" s="228"/>
      <c r="AXK27" s="228"/>
      <c r="AXL27" s="228"/>
      <c r="AXM27" s="228"/>
      <c r="AXN27" s="228"/>
      <c r="AXO27" s="228"/>
      <c r="AXP27" s="228"/>
      <c r="AXQ27" s="228"/>
      <c r="AXR27" s="228"/>
      <c r="AXS27" s="228"/>
      <c r="AXT27" s="228"/>
      <c r="AXU27" s="228"/>
      <c r="AXV27" s="228"/>
      <c r="AXW27" s="228"/>
      <c r="AXX27" s="228"/>
      <c r="AXY27" s="228"/>
      <c r="AXZ27" s="228"/>
      <c r="AYA27" s="228"/>
      <c r="AYB27" s="228"/>
      <c r="AYC27" s="228"/>
      <c r="AYD27" s="228"/>
      <c r="AYE27" s="228"/>
      <c r="AYF27" s="228"/>
      <c r="AYG27" s="228"/>
      <c r="AYH27" s="228"/>
      <c r="AYI27" s="228"/>
      <c r="AYJ27" s="228"/>
      <c r="AYK27" s="228"/>
      <c r="AYL27" s="228"/>
      <c r="AYM27" s="228"/>
      <c r="AYN27" s="228"/>
      <c r="AYO27" s="228"/>
      <c r="AYP27" s="228"/>
      <c r="AYQ27" s="228"/>
      <c r="AYR27" s="228"/>
      <c r="AYS27" s="228"/>
      <c r="AYT27" s="228"/>
      <c r="AYU27" s="228"/>
      <c r="AYV27" s="228"/>
      <c r="AYW27" s="228"/>
      <c r="AYX27" s="228"/>
      <c r="AYY27" s="228"/>
      <c r="AYZ27" s="228"/>
      <c r="AZA27" s="228"/>
      <c r="AZB27" s="228"/>
      <c r="AZC27" s="228"/>
      <c r="AZD27" s="228"/>
      <c r="AZE27" s="228"/>
      <c r="AZF27" s="228"/>
      <c r="AZG27" s="228"/>
      <c r="AZH27" s="228"/>
      <c r="AZI27" s="228"/>
      <c r="AZJ27" s="228"/>
      <c r="AZK27" s="228"/>
      <c r="AZL27" s="228"/>
      <c r="AZM27" s="228"/>
      <c r="AZN27" s="228"/>
      <c r="AZO27" s="228"/>
      <c r="AZP27" s="228"/>
      <c r="AZQ27" s="228"/>
      <c r="AZR27" s="228"/>
      <c r="AZS27" s="228"/>
      <c r="AZT27" s="228"/>
      <c r="AZU27" s="228"/>
      <c r="AZV27" s="228"/>
      <c r="AZW27" s="228"/>
      <c r="AZX27" s="228"/>
      <c r="AZY27" s="228"/>
      <c r="AZZ27" s="228"/>
      <c r="BAA27" s="228"/>
      <c r="BAB27" s="228"/>
      <c r="BAC27" s="228"/>
      <c r="BAD27" s="228"/>
      <c r="BAE27" s="228"/>
      <c r="BAF27" s="228"/>
      <c r="BAG27" s="228"/>
      <c r="BAH27" s="228"/>
      <c r="BAI27" s="228"/>
      <c r="BAJ27" s="228"/>
      <c r="BAK27" s="228"/>
      <c r="BAL27" s="228"/>
      <c r="BAM27" s="228"/>
      <c r="BAN27" s="228"/>
      <c r="BAO27" s="228"/>
      <c r="BAP27" s="228"/>
      <c r="BAQ27" s="228"/>
      <c r="BAR27" s="228"/>
      <c r="BAS27" s="228"/>
      <c r="BAT27" s="228"/>
      <c r="BAU27" s="228"/>
      <c r="BAV27" s="228"/>
      <c r="BAW27" s="228"/>
      <c r="BAX27" s="228"/>
      <c r="BAY27" s="228"/>
      <c r="BAZ27" s="228"/>
      <c r="BBA27" s="228"/>
      <c r="BBB27" s="228"/>
      <c r="BBC27" s="228"/>
      <c r="BBD27" s="228"/>
      <c r="BBE27" s="228"/>
      <c r="BBF27" s="228"/>
      <c r="BBG27" s="228"/>
      <c r="BBH27" s="228"/>
      <c r="BBI27" s="228"/>
      <c r="BBJ27" s="228"/>
      <c r="BBK27" s="228"/>
      <c r="BBL27" s="228"/>
      <c r="BBM27" s="228"/>
      <c r="BBN27" s="228"/>
      <c r="BBO27" s="228"/>
      <c r="BBP27" s="228"/>
      <c r="BBQ27" s="228"/>
      <c r="BBR27" s="228"/>
      <c r="BBS27" s="228"/>
      <c r="BBT27" s="228"/>
      <c r="BBU27" s="228"/>
      <c r="BBV27" s="228"/>
      <c r="BBW27" s="228"/>
      <c r="BBX27" s="228"/>
      <c r="BBY27" s="228"/>
      <c r="BBZ27" s="228"/>
      <c r="BCA27" s="228"/>
      <c r="BCB27" s="228"/>
      <c r="BCC27" s="228"/>
      <c r="BCD27" s="228"/>
      <c r="BCE27" s="228"/>
      <c r="BCF27" s="228"/>
      <c r="BCG27" s="228"/>
      <c r="BCH27" s="228"/>
      <c r="BCI27" s="228"/>
      <c r="BCJ27" s="228"/>
      <c r="BCK27" s="228"/>
      <c r="BCL27" s="228"/>
      <c r="BCM27" s="228"/>
      <c r="BCN27" s="228"/>
      <c r="BCO27" s="228"/>
      <c r="BCP27" s="228"/>
      <c r="BCQ27" s="228"/>
      <c r="BCR27" s="228"/>
      <c r="BCS27" s="228"/>
      <c r="BCT27" s="228"/>
      <c r="BCU27" s="228"/>
      <c r="BCV27" s="228"/>
      <c r="BCW27" s="228"/>
      <c r="BCX27" s="228"/>
      <c r="BCY27" s="228"/>
      <c r="BCZ27" s="228"/>
      <c r="BDA27" s="228"/>
      <c r="BDB27" s="228"/>
      <c r="BDC27" s="228"/>
      <c r="BDD27" s="228"/>
      <c r="BDE27" s="228"/>
      <c r="BDF27" s="228"/>
      <c r="BDG27" s="228"/>
      <c r="BDH27" s="228"/>
      <c r="BDI27" s="228"/>
      <c r="BDJ27" s="228"/>
      <c r="BDK27" s="228"/>
      <c r="BDL27" s="228"/>
      <c r="BDM27" s="228"/>
      <c r="BDN27" s="228"/>
      <c r="BDO27" s="228"/>
      <c r="BDP27" s="228"/>
      <c r="BDQ27" s="228"/>
      <c r="BDR27" s="228"/>
      <c r="BDS27" s="228"/>
      <c r="BDT27" s="228"/>
      <c r="BDU27" s="228"/>
      <c r="BDV27" s="228"/>
      <c r="BDW27" s="228"/>
      <c r="BDX27" s="228"/>
      <c r="BDY27" s="228"/>
      <c r="BDZ27" s="228"/>
      <c r="BEA27" s="228"/>
      <c r="BEB27" s="228"/>
      <c r="BEC27" s="228"/>
      <c r="BED27" s="228"/>
      <c r="BEE27" s="228"/>
      <c r="BEF27" s="228"/>
      <c r="BEG27" s="228"/>
      <c r="BEH27" s="228"/>
      <c r="BEI27" s="228"/>
      <c r="BEJ27" s="228"/>
      <c r="BEK27" s="228"/>
      <c r="BEL27" s="228"/>
      <c r="BEM27" s="228"/>
      <c r="BEN27" s="228"/>
      <c r="BEO27" s="228"/>
      <c r="BEP27" s="228"/>
      <c r="BEQ27" s="228"/>
      <c r="BER27" s="228"/>
      <c r="BES27" s="228"/>
      <c r="BET27" s="228"/>
      <c r="BEU27" s="228"/>
      <c r="BEV27" s="228"/>
      <c r="BEW27" s="228"/>
      <c r="BEX27" s="228"/>
      <c r="BEY27" s="228"/>
      <c r="BEZ27" s="228"/>
      <c r="BFA27" s="228"/>
      <c r="BFB27" s="228"/>
      <c r="BFC27" s="228"/>
      <c r="BFD27" s="228"/>
      <c r="BFE27" s="228"/>
      <c r="BFF27" s="228"/>
      <c r="BFG27" s="228"/>
      <c r="BFH27" s="228"/>
      <c r="BFI27" s="228"/>
      <c r="BFJ27" s="228"/>
      <c r="BFK27" s="228"/>
      <c r="BFL27" s="228"/>
      <c r="BFM27" s="228"/>
      <c r="BFN27" s="228"/>
      <c r="BFO27" s="228"/>
      <c r="BFP27" s="228"/>
      <c r="BFQ27" s="228"/>
      <c r="BFR27" s="228"/>
      <c r="BFS27" s="228"/>
      <c r="BFT27" s="228"/>
      <c r="BFU27" s="228"/>
      <c r="BFV27" s="228"/>
      <c r="BFW27" s="228"/>
      <c r="BFX27" s="228"/>
      <c r="BFY27" s="228"/>
      <c r="BFZ27" s="228"/>
      <c r="BGA27" s="228"/>
      <c r="BGB27" s="228"/>
      <c r="BGC27" s="228"/>
      <c r="BGD27" s="228"/>
      <c r="BGE27" s="228"/>
      <c r="BGF27" s="228"/>
      <c r="BGG27" s="228"/>
      <c r="BGH27" s="228"/>
      <c r="BGI27" s="228"/>
      <c r="BGJ27" s="228"/>
      <c r="BGK27" s="228"/>
      <c r="BGL27" s="228"/>
      <c r="BGM27" s="228"/>
      <c r="BGN27" s="228"/>
      <c r="BGO27" s="228"/>
      <c r="BGP27" s="228"/>
      <c r="BGQ27" s="228"/>
      <c r="BGR27" s="228"/>
      <c r="BGS27" s="228"/>
      <c r="BGT27" s="228"/>
      <c r="BGU27" s="228"/>
      <c r="BGV27" s="228"/>
      <c r="BGW27" s="228"/>
      <c r="BGX27" s="228"/>
      <c r="BGY27" s="228"/>
      <c r="BGZ27" s="228"/>
      <c r="BHA27" s="228"/>
      <c r="BHB27" s="228"/>
      <c r="BHC27" s="228"/>
      <c r="BHD27" s="228"/>
      <c r="BHE27" s="228"/>
      <c r="BHF27" s="228"/>
      <c r="BHG27" s="228"/>
      <c r="BHH27" s="228"/>
      <c r="BHI27" s="228"/>
      <c r="BHJ27" s="228"/>
      <c r="BHK27" s="228"/>
      <c r="BHL27" s="228"/>
      <c r="BHM27" s="228"/>
      <c r="BHN27" s="228"/>
      <c r="BHO27" s="228"/>
      <c r="BHP27" s="228"/>
      <c r="BHQ27" s="228"/>
      <c r="BHR27" s="228"/>
      <c r="BHS27" s="228"/>
      <c r="BHT27" s="228"/>
      <c r="BHU27" s="228"/>
      <c r="BHV27" s="228"/>
      <c r="BHW27" s="228"/>
      <c r="BHX27" s="228"/>
      <c r="BHY27" s="228"/>
      <c r="BHZ27" s="228"/>
      <c r="BIA27" s="228"/>
      <c r="BIB27" s="228"/>
      <c r="BIC27" s="228"/>
      <c r="BID27" s="228"/>
      <c r="BIE27" s="228"/>
      <c r="BIF27" s="228"/>
      <c r="BIG27" s="228"/>
      <c r="BIH27" s="228"/>
      <c r="BII27" s="228"/>
      <c r="BIJ27" s="228"/>
      <c r="BIK27" s="228"/>
      <c r="BIL27" s="228"/>
      <c r="BIM27" s="228"/>
      <c r="BIN27" s="228"/>
      <c r="BIO27" s="228"/>
      <c r="BIP27" s="228"/>
      <c r="BIQ27" s="228"/>
      <c r="BIR27" s="228"/>
      <c r="BIS27" s="228"/>
      <c r="BIT27" s="228"/>
      <c r="BIU27" s="228"/>
      <c r="BIV27" s="228"/>
      <c r="BIW27" s="228"/>
      <c r="BIX27" s="228"/>
      <c r="BIY27" s="228"/>
      <c r="BIZ27" s="228"/>
      <c r="BJA27" s="228"/>
      <c r="BJB27" s="228"/>
      <c r="BJC27" s="228"/>
      <c r="BJD27" s="228"/>
      <c r="BJE27" s="228"/>
      <c r="BJF27" s="228"/>
      <c r="BJG27" s="228"/>
      <c r="BJH27" s="228"/>
      <c r="BJI27" s="228"/>
      <c r="BJJ27" s="228"/>
      <c r="BJK27" s="228"/>
      <c r="BJL27" s="228"/>
      <c r="BJM27" s="228"/>
      <c r="BJN27" s="228"/>
      <c r="BJO27" s="228"/>
      <c r="BJP27" s="228"/>
      <c r="BJQ27" s="228"/>
      <c r="BJR27" s="228"/>
      <c r="BJS27" s="228"/>
      <c r="BJT27" s="228"/>
      <c r="BJU27" s="228"/>
      <c r="BJV27" s="228"/>
      <c r="BJW27" s="228"/>
      <c r="BJX27" s="228"/>
      <c r="BJY27" s="228"/>
      <c r="BJZ27" s="228"/>
      <c r="BKA27" s="228"/>
      <c r="BKB27" s="228"/>
      <c r="BKC27" s="228"/>
      <c r="BKD27" s="228"/>
      <c r="BKE27" s="228"/>
      <c r="BKF27" s="228"/>
      <c r="BKG27" s="228"/>
      <c r="BKH27" s="228"/>
      <c r="BKI27" s="228"/>
      <c r="BKJ27" s="228"/>
      <c r="BKK27" s="228"/>
      <c r="BKL27" s="228"/>
      <c r="BKM27" s="228"/>
      <c r="BKN27" s="228"/>
      <c r="BKO27" s="228"/>
      <c r="BKP27" s="228"/>
      <c r="BKQ27" s="228"/>
      <c r="BKR27" s="228"/>
      <c r="BKS27" s="228"/>
      <c r="BKT27" s="228"/>
      <c r="BKU27" s="228"/>
      <c r="BKV27" s="228"/>
      <c r="BKW27" s="228"/>
      <c r="BKX27" s="228"/>
      <c r="BKY27" s="228"/>
      <c r="BKZ27" s="228"/>
      <c r="BLA27" s="228"/>
      <c r="BLB27" s="228"/>
      <c r="BLC27" s="228"/>
      <c r="BLD27" s="228"/>
      <c r="BLE27" s="228"/>
      <c r="BLF27" s="228"/>
      <c r="BLG27" s="228"/>
      <c r="BLH27" s="228"/>
      <c r="BLI27" s="228"/>
      <c r="BLJ27" s="228"/>
      <c r="BLK27" s="228"/>
      <c r="BLL27" s="228"/>
      <c r="BLM27" s="228"/>
      <c r="BLN27" s="228"/>
      <c r="BLO27" s="228"/>
      <c r="BLP27" s="228"/>
      <c r="BLQ27" s="228"/>
      <c r="BLR27" s="228"/>
      <c r="BLS27" s="228"/>
      <c r="BLT27" s="228"/>
      <c r="BLU27" s="228"/>
      <c r="BLV27" s="228"/>
      <c r="BLW27" s="228"/>
      <c r="BLX27" s="228"/>
      <c r="BLY27" s="228"/>
      <c r="BLZ27" s="228"/>
      <c r="BMA27" s="228"/>
      <c r="BMB27" s="228"/>
      <c r="BMC27" s="228"/>
      <c r="BMD27" s="228"/>
      <c r="BME27" s="228"/>
      <c r="BMF27" s="228"/>
      <c r="BMG27" s="228"/>
      <c r="BMH27" s="228"/>
      <c r="BMI27" s="228"/>
      <c r="BMJ27" s="228"/>
      <c r="BMK27" s="228"/>
      <c r="BML27" s="228"/>
      <c r="BMM27" s="228"/>
      <c r="BMN27" s="228"/>
      <c r="BMO27" s="228"/>
      <c r="BMP27" s="228"/>
      <c r="BMQ27" s="228"/>
      <c r="BMR27" s="228"/>
      <c r="BMS27" s="228"/>
      <c r="BMT27" s="228"/>
      <c r="BMU27" s="228"/>
      <c r="BMV27" s="228"/>
      <c r="BMW27" s="228"/>
      <c r="BMX27" s="228"/>
      <c r="BMY27" s="228"/>
      <c r="BMZ27" s="228"/>
      <c r="BNA27" s="228"/>
      <c r="BNB27" s="228"/>
      <c r="BNC27" s="228"/>
      <c r="BND27" s="228"/>
      <c r="BNE27" s="228"/>
      <c r="BNF27" s="228"/>
      <c r="BNG27" s="228"/>
      <c r="BNH27" s="228"/>
      <c r="BNI27" s="228"/>
      <c r="BNJ27" s="228"/>
      <c r="BNK27" s="228"/>
      <c r="BNL27" s="228"/>
      <c r="BNM27" s="228"/>
      <c r="BNN27" s="228"/>
      <c r="BNO27" s="228"/>
      <c r="BNP27" s="228"/>
      <c r="BNQ27" s="228"/>
      <c r="BNR27" s="228"/>
      <c r="BNS27" s="228"/>
      <c r="BNT27" s="228"/>
      <c r="BNU27" s="228"/>
      <c r="BNV27" s="228"/>
      <c r="BNW27" s="228"/>
      <c r="BNX27" s="228"/>
      <c r="BNY27" s="228"/>
      <c r="BNZ27" s="228"/>
      <c r="BOA27" s="228"/>
      <c r="BOB27" s="228"/>
      <c r="BOC27" s="228"/>
      <c r="BOD27" s="228"/>
      <c r="BOE27" s="228"/>
      <c r="BOF27" s="228"/>
      <c r="BOG27" s="228"/>
      <c r="BOH27" s="228"/>
      <c r="BOI27" s="228"/>
      <c r="BOJ27" s="228"/>
      <c r="BOK27" s="228"/>
      <c r="BOL27" s="228"/>
      <c r="BOM27" s="228"/>
      <c r="BON27" s="228"/>
      <c r="BOO27" s="228"/>
      <c r="BOP27" s="228"/>
      <c r="BOQ27" s="228"/>
      <c r="BOR27" s="228"/>
      <c r="BOS27" s="228"/>
      <c r="BOT27" s="228"/>
      <c r="BOU27" s="228"/>
      <c r="BOV27" s="228"/>
      <c r="BOW27" s="228"/>
      <c r="BOX27" s="228"/>
      <c r="BOY27" s="228"/>
      <c r="BOZ27" s="228"/>
      <c r="BPA27" s="228"/>
      <c r="BPB27" s="228"/>
      <c r="BPC27" s="228"/>
      <c r="BPD27" s="228"/>
      <c r="BPE27" s="228"/>
      <c r="BPF27" s="228"/>
      <c r="BPG27" s="228"/>
      <c r="BPH27" s="228"/>
      <c r="BPI27" s="228"/>
      <c r="BPJ27" s="228"/>
      <c r="BPK27" s="228"/>
      <c r="BPL27" s="228"/>
      <c r="BPM27" s="228"/>
      <c r="BPN27" s="228"/>
      <c r="BPO27" s="228"/>
      <c r="BPP27" s="228"/>
      <c r="BPQ27" s="228"/>
      <c r="BPR27" s="228"/>
      <c r="BPS27" s="228"/>
      <c r="BPT27" s="228"/>
      <c r="BPU27" s="228"/>
      <c r="BPV27" s="228"/>
      <c r="BPW27" s="228"/>
      <c r="BPX27" s="228"/>
      <c r="BPY27" s="228"/>
      <c r="BPZ27" s="228"/>
      <c r="BQA27" s="228"/>
      <c r="BQB27" s="228"/>
      <c r="BQC27" s="228"/>
      <c r="BQD27" s="228"/>
      <c r="BQE27" s="228"/>
      <c r="BQF27" s="228"/>
      <c r="BQG27" s="228"/>
      <c r="BQH27" s="228"/>
      <c r="BQI27" s="228"/>
      <c r="BQJ27" s="228"/>
      <c r="BQK27" s="228"/>
      <c r="BQL27" s="228"/>
      <c r="BQM27" s="228"/>
      <c r="BQN27" s="228"/>
      <c r="BQO27" s="228"/>
      <c r="BQP27" s="228"/>
      <c r="BQQ27" s="228"/>
      <c r="BQR27" s="228"/>
      <c r="BQS27" s="228"/>
      <c r="BQT27" s="228"/>
      <c r="BQU27" s="228"/>
      <c r="BQV27" s="228"/>
      <c r="BQW27" s="228"/>
      <c r="BQX27" s="228"/>
      <c r="BQY27" s="228"/>
      <c r="BQZ27" s="228"/>
      <c r="BRA27" s="228"/>
      <c r="BRB27" s="228"/>
      <c r="BRC27" s="228"/>
      <c r="BRD27" s="228"/>
      <c r="BRE27" s="228"/>
      <c r="BRF27" s="228"/>
      <c r="BRG27" s="228"/>
      <c r="BRH27" s="228"/>
      <c r="BRI27" s="228"/>
      <c r="BRJ27" s="228"/>
      <c r="BRK27" s="228"/>
      <c r="BRL27" s="228"/>
      <c r="BRM27" s="228"/>
      <c r="BRN27" s="228"/>
      <c r="BRO27" s="228"/>
      <c r="BRP27" s="228"/>
      <c r="BRQ27" s="228"/>
      <c r="BRR27" s="228"/>
      <c r="BRS27" s="228"/>
      <c r="BRT27" s="228"/>
      <c r="BRU27" s="228"/>
      <c r="BRV27" s="228"/>
      <c r="BRW27" s="228"/>
      <c r="BRX27" s="228"/>
      <c r="BRY27" s="228"/>
      <c r="BRZ27" s="228"/>
      <c r="BSA27" s="228"/>
      <c r="BSB27" s="228"/>
      <c r="BSC27" s="228"/>
      <c r="BSD27" s="228"/>
      <c r="BSE27" s="228"/>
      <c r="BSF27" s="228"/>
      <c r="BSG27" s="228"/>
      <c r="BSH27" s="228"/>
      <c r="BSI27" s="228"/>
      <c r="BSJ27" s="228"/>
      <c r="BSK27" s="228"/>
      <c r="BSL27" s="228"/>
      <c r="BSM27" s="228"/>
      <c r="BSN27" s="228"/>
      <c r="BSO27" s="228"/>
      <c r="BSP27" s="228"/>
      <c r="BSQ27" s="228"/>
      <c r="BSR27" s="228"/>
      <c r="BSS27" s="228"/>
      <c r="BST27" s="228"/>
      <c r="BSU27" s="228"/>
      <c r="BSV27" s="228"/>
      <c r="BSW27" s="228"/>
      <c r="BSX27" s="228"/>
      <c r="BSY27" s="228"/>
      <c r="BSZ27" s="228"/>
      <c r="BTA27" s="228"/>
      <c r="BTB27" s="228"/>
      <c r="BTC27" s="228"/>
      <c r="BTD27" s="228"/>
      <c r="BTE27" s="228"/>
      <c r="BTF27" s="228"/>
      <c r="BTG27" s="228"/>
      <c r="BTH27" s="228"/>
      <c r="BTI27" s="228"/>
      <c r="BTJ27" s="228"/>
      <c r="BTK27" s="228"/>
      <c r="BTL27" s="228"/>
      <c r="BTM27" s="228"/>
      <c r="BTN27" s="228"/>
      <c r="BTO27" s="228"/>
      <c r="BTP27" s="228"/>
      <c r="BTQ27" s="228"/>
      <c r="BTR27" s="228"/>
      <c r="BTS27" s="228"/>
      <c r="BTT27" s="228"/>
      <c r="BTU27" s="228"/>
      <c r="BTV27" s="228"/>
      <c r="BTW27" s="228"/>
      <c r="BTX27" s="228"/>
      <c r="BTY27" s="228"/>
      <c r="BTZ27" s="228"/>
      <c r="BUA27" s="228"/>
      <c r="BUB27" s="228"/>
      <c r="BUC27" s="228"/>
      <c r="BUD27" s="228"/>
      <c r="BUE27" s="228"/>
      <c r="BUF27" s="228"/>
      <c r="BUG27" s="228"/>
      <c r="BUH27" s="228"/>
      <c r="BUI27" s="228"/>
      <c r="BUJ27" s="228"/>
      <c r="BUK27" s="228"/>
      <c r="BUL27" s="228"/>
      <c r="BUM27" s="228"/>
      <c r="BUN27" s="228"/>
      <c r="BUO27" s="228"/>
      <c r="BUP27" s="228"/>
      <c r="BUQ27" s="228"/>
      <c r="BUR27" s="228"/>
      <c r="BUS27" s="228"/>
      <c r="BUT27" s="228"/>
      <c r="BUU27" s="228"/>
      <c r="BUV27" s="228"/>
      <c r="BUW27" s="228"/>
      <c r="BUX27" s="228"/>
      <c r="BUY27" s="228"/>
      <c r="BUZ27" s="228"/>
      <c r="BVA27" s="228"/>
      <c r="BVB27" s="228"/>
      <c r="BVC27" s="228"/>
      <c r="BVD27" s="228"/>
      <c r="BVE27" s="228"/>
      <c r="BVF27" s="228"/>
      <c r="BVG27" s="228"/>
      <c r="BVH27" s="228"/>
      <c r="BVI27" s="228"/>
      <c r="BVJ27" s="228"/>
      <c r="BVK27" s="228"/>
      <c r="BVL27" s="228"/>
      <c r="BVM27" s="228"/>
      <c r="BVN27" s="228"/>
      <c r="BVO27" s="228"/>
      <c r="BVP27" s="228"/>
      <c r="BVQ27" s="228"/>
      <c r="BVR27" s="228"/>
      <c r="BVS27" s="228"/>
      <c r="BVT27" s="228"/>
      <c r="BVU27" s="228"/>
      <c r="BVV27" s="228"/>
      <c r="BVW27" s="228"/>
      <c r="BVX27" s="228"/>
      <c r="BVY27" s="228"/>
      <c r="BVZ27" s="228"/>
      <c r="BWA27" s="228"/>
      <c r="BWB27" s="228"/>
      <c r="BWC27" s="228"/>
      <c r="BWD27" s="228"/>
      <c r="BWE27" s="228"/>
      <c r="BWF27" s="228"/>
      <c r="BWG27" s="228"/>
      <c r="BWH27" s="228"/>
      <c r="BWI27" s="228"/>
      <c r="BWJ27" s="228"/>
      <c r="BWK27" s="228"/>
      <c r="BWL27" s="228"/>
      <c r="BWM27" s="228"/>
      <c r="BWN27" s="228"/>
      <c r="BWO27" s="228"/>
      <c r="BWP27" s="228"/>
      <c r="BWQ27" s="228"/>
      <c r="BWR27" s="228"/>
      <c r="BWS27" s="228"/>
      <c r="BWT27" s="228"/>
      <c r="BWU27" s="228"/>
      <c r="BWV27" s="228"/>
      <c r="BWW27" s="228"/>
      <c r="BWX27" s="228"/>
      <c r="BWY27" s="228"/>
      <c r="BWZ27" s="228"/>
      <c r="BXA27" s="228"/>
      <c r="BXB27" s="228"/>
      <c r="BXC27" s="228"/>
      <c r="BXD27" s="228"/>
      <c r="BXE27" s="228"/>
      <c r="BXF27" s="228"/>
      <c r="BXG27" s="228"/>
      <c r="BXH27" s="228"/>
      <c r="BXI27" s="228"/>
      <c r="BXJ27" s="228"/>
      <c r="BXK27" s="228"/>
      <c r="BXL27" s="228"/>
      <c r="BXM27" s="228"/>
      <c r="BXN27" s="228"/>
      <c r="BXO27" s="228"/>
      <c r="BXP27" s="228"/>
      <c r="BXQ27" s="228"/>
      <c r="BXR27" s="228"/>
      <c r="BXS27" s="228"/>
      <c r="BXT27" s="228"/>
      <c r="BXU27" s="228"/>
      <c r="BXV27" s="228"/>
      <c r="BXW27" s="228"/>
      <c r="BXX27" s="228"/>
      <c r="BXY27" s="228"/>
      <c r="BXZ27" s="228"/>
      <c r="BYA27" s="228"/>
      <c r="BYB27" s="228"/>
      <c r="BYC27" s="228"/>
      <c r="BYD27" s="228"/>
      <c r="BYE27" s="228"/>
      <c r="BYF27" s="228"/>
      <c r="BYG27" s="228"/>
      <c r="BYH27" s="228"/>
      <c r="BYI27" s="228"/>
      <c r="BYJ27" s="228"/>
      <c r="BYK27" s="228"/>
      <c r="BYL27" s="228"/>
      <c r="BYM27" s="228"/>
      <c r="BYN27" s="228"/>
      <c r="BYO27" s="228"/>
      <c r="BYP27" s="228"/>
      <c r="BYQ27" s="228"/>
      <c r="BYR27" s="228"/>
      <c r="BYS27" s="228"/>
      <c r="BYT27" s="228"/>
      <c r="BYU27" s="228"/>
      <c r="BYV27" s="228"/>
      <c r="BYW27" s="228"/>
      <c r="BYX27" s="228"/>
      <c r="BYY27" s="228"/>
      <c r="BYZ27" s="228"/>
      <c r="BZA27" s="228"/>
      <c r="BZB27" s="228"/>
      <c r="BZC27" s="228"/>
      <c r="BZD27" s="228"/>
      <c r="BZE27" s="228"/>
      <c r="BZF27" s="228"/>
      <c r="BZG27" s="228"/>
      <c r="BZH27" s="228"/>
      <c r="BZI27" s="228"/>
      <c r="BZJ27" s="228"/>
      <c r="BZK27" s="228"/>
      <c r="BZL27" s="228"/>
      <c r="BZM27" s="228"/>
      <c r="BZN27" s="228"/>
      <c r="BZO27" s="228"/>
      <c r="BZP27" s="228"/>
      <c r="BZQ27" s="228"/>
      <c r="BZR27" s="228"/>
      <c r="BZS27" s="228"/>
      <c r="BZT27" s="228"/>
      <c r="BZU27" s="228"/>
      <c r="BZV27" s="228"/>
      <c r="BZW27" s="228"/>
      <c r="BZX27" s="228"/>
      <c r="BZY27" s="228"/>
      <c r="BZZ27" s="228"/>
      <c r="CAA27" s="228"/>
      <c r="CAB27" s="228"/>
      <c r="CAC27" s="228"/>
      <c r="CAD27" s="228"/>
      <c r="CAE27" s="228"/>
      <c r="CAF27" s="228"/>
      <c r="CAG27" s="228"/>
      <c r="CAH27" s="228"/>
      <c r="CAI27" s="228"/>
      <c r="CAJ27" s="228"/>
      <c r="CAK27" s="228"/>
      <c r="CAL27" s="228"/>
      <c r="CAM27" s="228"/>
      <c r="CAN27" s="228"/>
      <c r="CAO27" s="228"/>
      <c r="CAP27" s="228"/>
      <c r="CAQ27" s="228"/>
      <c r="CAR27" s="228"/>
      <c r="CAS27" s="228"/>
      <c r="CAT27" s="228"/>
      <c r="CAU27" s="228"/>
      <c r="CAV27" s="228"/>
      <c r="CAW27" s="228"/>
      <c r="CAX27" s="228"/>
      <c r="CAY27" s="228"/>
      <c r="CAZ27" s="228"/>
      <c r="CBA27" s="228"/>
      <c r="CBB27" s="228"/>
      <c r="CBC27" s="228"/>
      <c r="CBD27" s="228"/>
      <c r="CBE27" s="228"/>
      <c r="CBF27" s="228"/>
      <c r="CBG27" s="228"/>
      <c r="CBH27" s="228"/>
      <c r="CBI27" s="228"/>
      <c r="CBJ27" s="228"/>
      <c r="CBK27" s="228"/>
      <c r="CBL27" s="228"/>
      <c r="CBM27" s="228"/>
      <c r="CBN27" s="228"/>
      <c r="CBO27" s="228"/>
      <c r="CBP27" s="228"/>
      <c r="CBQ27" s="228"/>
      <c r="CBR27" s="228"/>
      <c r="CBS27" s="228"/>
      <c r="CBT27" s="228"/>
      <c r="CBU27" s="228"/>
      <c r="CBV27" s="228"/>
      <c r="CBW27" s="228"/>
      <c r="CBX27" s="228"/>
      <c r="CBY27" s="228"/>
      <c r="CBZ27" s="228"/>
      <c r="CCA27" s="228"/>
      <c r="CCB27" s="228"/>
      <c r="CCC27" s="228"/>
      <c r="CCD27" s="228"/>
      <c r="CCE27" s="228"/>
      <c r="CCF27" s="228"/>
    </row>
    <row r="28" spans="1:2112" ht="25.8" hidden="1" customHeight="1" x14ac:dyDescent="0.2">
      <c r="A28" s="351" t="s">
        <v>1156</v>
      </c>
      <c r="B28" s="352"/>
      <c r="C28" s="352"/>
      <c r="D28" s="352"/>
      <c r="E28" s="352"/>
      <c r="F28" s="352"/>
      <c r="G28" s="239">
        <f t="shared" si="0"/>
        <v>0</v>
      </c>
      <c r="H28" s="260">
        <f t="shared" si="1"/>
        <v>0</v>
      </c>
    </row>
    <row r="29" spans="1:2112" ht="49.2" hidden="1" customHeight="1" x14ac:dyDescent="0.2">
      <c r="A29" s="490" t="s">
        <v>906</v>
      </c>
      <c r="B29" s="491"/>
      <c r="C29" s="491"/>
      <c r="D29" s="491"/>
      <c r="E29" s="491"/>
      <c r="F29" s="491"/>
      <c r="G29" s="239">
        <f t="shared" si="0"/>
        <v>0</v>
      </c>
      <c r="H29" s="260">
        <f t="shared" si="1"/>
        <v>0</v>
      </c>
    </row>
    <row r="30" spans="1:2112" ht="30.6" hidden="1" x14ac:dyDescent="0.2">
      <c r="A30" s="103" t="s">
        <v>71</v>
      </c>
      <c r="B30" s="72" t="s">
        <v>1164</v>
      </c>
      <c r="C30" s="230" t="s">
        <v>72</v>
      </c>
      <c r="D30" s="72" t="s">
        <v>73</v>
      </c>
      <c r="E30" s="72" t="s">
        <v>74</v>
      </c>
      <c r="F30" s="189" t="s">
        <v>1138</v>
      </c>
      <c r="G30" s="239" t="e">
        <f t="shared" si="0"/>
        <v>#VALUE!</v>
      </c>
      <c r="H30" s="260" t="e">
        <f t="shared" si="1"/>
        <v>#VALUE!</v>
      </c>
    </row>
    <row r="31" spans="1:2112" hidden="1" x14ac:dyDescent="0.2">
      <c r="G31" s="239">
        <f t="shared" si="0"/>
        <v>0</v>
      </c>
      <c r="H31" s="260">
        <f t="shared" si="1"/>
        <v>0</v>
      </c>
    </row>
    <row r="32" spans="1:2112" hidden="1" x14ac:dyDescent="0.2">
      <c r="G32" s="239">
        <f t="shared" si="0"/>
        <v>0</v>
      </c>
      <c r="H32" s="260">
        <f t="shared" si="1"/>
        <v>0</v>
      </c>
    </row>
    <row r="33" spans="1:8" hidden="1" x14ac:dyDescent="0.2">
      <c r="G33" s="262">
        <f t="shared" si="0"/>
        <v>0</v>
      </c>
      <c r="H33" s="260">
        <f t="shared" si="1"/>
        <v>0</v>
      </c>
    </row>
    <row r="34" spans="1:8" ht="20.399999999999999" customHeight="1" x14ac:dyDescent="0.2">
      <c r="A34" s="338" t="s">
        <v>1168</v>
      </c>
      <c r="B34" s="338"/>
      <c r="C34" s="338"/>
      <c r="D34" s="338"/>
      <c r="E34" s="338"/>
      <c r="F34" s="338"/>
      <c r="G34" s="338"/>
      <c r="H34" s="338"/>
    </row>
    <row r="35" spans="1:8" ht="51.6" customHeight="1" x14ac:dyDescent="0.2">
      <c r="A35" s="488" t="s">
        <v>907</v>
      </c>
      <c r="B35" s="488"/>
      <c r="C35" s="488"/>
      <c r="D35" s="488"/>
      <c r="E35" s="488"/>
      <c r="F35" s="488"/>
      <c r="G35" s="488"/>
      <c r="H35" s="488"/>
    </row>
    <row r="36" spans="1:8" ht="30.6" x14ac:dyDescent="0.2">
      <c r="A36" s="115" t="s">
        <v>71</v>
      </c>
      <c r="B36" s="116" t="s">
        <v>1164</v>
      </c>
      <c r="C36" s="232" t="s">
        <v>72</v>
      </c>
      <c r="D36" s="116" t="s">
        <v>73</v>
      </c>
      <c r="E36" s="116" t="s">
        <v>74</v>
      </c>
      <c r="F36" s="189" t="s">
        <v>1138</v>
      </c>
      <c r="G36" s="189" t="s">
        <v>1177</v>
      </c>
      <c r="H36" s="189" t="s">
        <v>1186</v>
      </c>
    </row>
    <row r="37" spans="1:8" x14ac:dyDescent="0.2">
      <c r="A37" s="104" t="s">
        <v>1160</v>
      </c>
      <c r="B37" s="96" t="s">
        <v>1178</v>
      </c>
      <c r="C37" s="23" t="s">
        <v>476</v>
      </c>
      <c r="D37" s="96">
        <v>80</v>
      </c>
      <c r="E37" s="96">
        <v>10</v>
      </c>
      <c r="F37" s="226">
        <v>7.23</v>
      </c>
      <c r="G37" s="263">
        <f t="shared" si="0"/>
        <v>7.66</v>
      </c>
      <c r="H37" s="239">
        <f t="shared" si="1"/>
        <v>8.27</v>
      </c>
    </row>
    <row r="38" spans="1:8" x14ac:dyDescent="0.2">
      <c r="A38" s="104" t="s">
        <v>487</v>
      </c>
      <c r="B38" s="96" t="s">
        <v>1178</v>
      </c>
      <c r="C38" s="23" t="s">
        <v>478</v>
      </c>
      <c r="D38" s="96">
        <v>80</v>
      </c>
      <c r="E38" s="96">
        <v>10</v>
      </c>
      <c r="F38" s="226">
        <v>7.23</v>
      </c>
      <c r="G38" s="263">
        <f t="shared" si="0"/>
        <v>7.66</v>
      </c>
      <c r="H38" s="239">
        <f t="shared" si="1"/>
        <v>8.27</v>
      </c>
    </row>
    <row r="39" spans="1:8" x14ac:dyDescent="0.2">
      <c r="A39" s="104" t="s">
        <v>488</v>
      </c>
      <c r="B39" s="96" t="s">
        <v>1178</v>
      </c>
      <c r="C39" s="23" t="s">
        <v>480</v>
      </c>
      <c r="D39" s="96">
        <v>80</v>
      </c>
      <c r="E39" s="96">
        <v>10</v>
      </c>
      <c r="F39" s="226">
        <v>7.23</v>
      </c>
      <c r="G39" s="263">
        <f t="shared" si="0"/>
        <v>7.66</v>
      </c>
      <c r="H39" s="239">
        <f t="shared" si="1"/>
        <v>8.27</v>
      </c>
    </row>
    <row r="40" spans="1:8" x14ac:dyDescent="0.2">
      <c r="A40" s="194" t="s">
        <v>489</v>
      </c>
      <c r="B40" s="78" t="s">
        <v>1178</v>
      </c>
      <c r="C40" s="195" t="s">
        <v>490</v>
      </c>
      <c r="D40" s="78">
        <v>80</v>
      </c>
      <c r="E40" s="78">
        <v>10</v>
      </c>
      <c r="F40" s="264">
        <v>7.23</v>
      </c>
      <c r="G40" s="265">
        <f t="shared" si="0"/>
        <v>7.66</v>
      </c>
      <c r="H40" s="239">
        <f t="shared" si="1"/>
        <v>8.27</v>
      </c>
    </row>
    <row r="41" spans="1:8" ht="28.2" customHeight="1" x14ac:dyDescent="0.2">
      <c r="A41" s="338" t="s">
        <v>1156</v>
      </c>
      <c r="B41" s="338"/>
      <c r="C41" s="338"/>
      <c r="D41" s="338"/>
      <c r="E41" s="338"/>
      <c r="F41" s="338"/>
      <c r="G41" s="338"/>
      <c r="H41" s="338"/>
    </row>
    <row r="42" spans="1:8" ht="42.6" customHeight="1" x14ac:dyDescent="0.2">
      <c r="A42" s="488" t="s">
        <v>1162</v>
      </c>
      <c r="B42" s="488"/>
      <c r="C42" s="488"/>
      <c r="D42" s="488"/>
      <c r="E42" s="488"/>
      <c r="F42" s="488"/>
      <c r="G42" s="488"/>
      <c r="H42" s="488"/>
    </row>
    <row r="43" spans="1:8" ht="30.6" x14ac:dyDescent="0.2">
      <c r="A43" s="115" t="s">
        <v>71</v>
      </c>
      <c r="B43" s="116" t="s">
        <v>1164</v>
      </c>
      <c r="C43" s="232" t="s">
        <v>72</v>
      </c>
      <c r="D43" s="116" t="s">
        <v>73</v>
      </c>
      <c r="E43" s="116" t="s">
        <v>74</v>
      </c>
      <c r="F43" s="189" t="s">
        <v>1138</v>
      </c>
      <c r="G43" s="189" t="s">
        <v>1177</v>
      </c>
      <c r="H43" s="189" t="s">
        <v>1186</v>
      </c>
    </row>
    <row r="44" spans="1:8" x14ac:dyDescent="0.2">
      <c r="A44" s="104" t="s">
        <v>484</v>
      </c>
      <c r="B44" s="96" t="s">
        <v>1179</v>
      </c>
      <c r="C44" s="23" t="s">
        <v>476</v>
      </c>
      <c r="D44" s="96">
        <v>80</v>
      </c>
      <c r="E44" s="96">
        <v>10</v>
      </c>
      <c r="F44" s="226">
        <v>8.56</v>
      </c>
      <c r="G44" s="263">
        <f t="shared" si="0"/>
        <v>9.07</v>
      </c>
      <c r="H44" s="239">
        <f t="shared" si="1"/>
        <v>9.8000000000000007</v>
      </c>
    </row>
    <row r="45" spans="1:8" x14ac:dyDescent="0.2">
      <c r="A45" s="104" t="s">
        <v>485</v>
      </c>
      <c r="B45" s="96" t="s">
        <v>1179</v>
      </c>
      <c r="C45" s="23" t="s">
        <v>478</v>
      </c>
      <c r="D45" s="96">
        <v>80</v>
      </c>
      <c r="E45" s="96">
        <v>10</v>
      </c>
      <c r="F45" s="226">
        <v>8.56</v>
      </c>
      <c r="G45" s="263">
        <f t="shared" si="0"/>
        <v>9.07</v>
      </c>
      <c r="H45" s="239">
        <f t="shared" si="1"/>
        <v>9.8000000000000007</v>
      </c>
    </row>
    <row r="46" spans="1:8" x14ac:dyDescent="0.2">
      <c r="A46" s="104" t="s">
        <v>486</v>
      </c>
      <c r="B46" s="96" t="s">
        <v>1179</v>
      </c>
      <c r="C46" s="23" t="s">
        <v>480</v>
      </c>
      <c r="D46" s="96">
        <v>80</v>
      </c>
      <c r="E46" s="96">
        <v>10</v>
      </c>
      <c r="F46" s="226">
        <v>8.56</v>
      </c>
      <c r="G46" s="263">
        <f t="shared" si="0"/>
        <v>9.07</v>
      </c>
      <c r="H46" s="239">
        <f t="shared" si="1"/>
        <v>9.8000000000000007</v>
      </c>
    </row>
    <row r="47" spans="1:8" x14ac:dyDescent="0.2">
      <c r="A47" s="104" t="s">
        <v>491</v>
      </c>
      <c r="B47" s="96" t="s">
        <v>1178</v>
      </c>
      <c r="C47" s="23" t="s">
        <v>492</v>
      </c>
      <c r="D47" s="96">
        <v>80</v>
      </c>
      <c r="E47" s="96">
        <v>10</v>
      </c>
      <c r="F47" s="226">
        <v>8.41</v>
      </c>
      <c r="G47" s="263">
        <f t="shared" si="0"/>
        <v>8.91</v>
      </c>
      <c r="H47" s="239">
        <f t="shared" si="1"/>
        <v>9.6199999999999992</v>
      </c>
    </row>
    <row r="48" spans="1:8" x14ac:dyDescent="0.2">
      <c r="A48" s="104" t="s">
        <v>493</v>
      </c>
      <c r="B48" s="96" t="s">
        <v>1178</v>
      </c>
      <c r="C48" s="23" t="s">
        <v>478</v>
      </c>
      <c r="D48" s="96">
        <v>80</v>
      </c>
      <c r="E48" s="96">
        <v>10</v>
      </c>
      <c r="F48" s="226">
        <v>8.41</v>
      </c>
      <c r="G48" s="263">
        <f t="shared" si="0"/>
        <v>8.91</v>
      </c>
      <c r="H48" s="239">
        <f t="shared" si="1"/>
        <v>9.6199999999999992</v>
      </c>
    </row>
    <row r="49" spans="1:8" x14ac:dyDescent="0.2">
      <c r="A49" s="104" t="s">
        <v>494</v>
      </c>
      <c r="B49" s="96" t="s">
        <v>1178</v>
      </c>
      <c r="C49" s="23" t="s">
        <v>480</v>
      </c>
      <c r="D49" s="96">
        <v>80</v>
      </c>
      <c r="E49" s="96">
        <v>10</v>
      </c>
      <c r="F49" s="226">
        <v>8.41</v>
      </c>
      <c r="G49" s="263">
        <f t="shared" si="0"/>
        <v>8.91</v>
      </c>
      <c r="H49" s="239">
        <f t="shared" si="1"/>
        <v>9.6199999999999992</v>
      </c>
    </row>
    <row r="50" spans="1:8" x14ac:dyDescent="0.2">
      <c r="A50" s="104" t="s">
        <v>503</v>
      </c>
      <c r="B50" s="96" t="s">
        <v>1180</v>
      </c>
      <c r="C50" s="23" t="s">
        <v>476</v>
      </c>
      <c r="D50" s="96">
        <v>80</v>
      </c>
      <c r="E50" s="96">
        <v>10</v>
      </c>
      <c r="F50" s="226">
        <v>18.41</v>
      </c>
      <c r="G50" s="263">
        <f t="shared" si="0"/>
        <v>19.510000000000002</v>
      </c>
      <c r="H50" s="239">
        <f t="shared" si="1"/>
        <v>21.07</v>
      </c>
    </row>
    <row r="51" spans="1:8" x14ac:dyDescent="0.2">
      <c r="A51" s="104" t="s">
        <v>504</v>
      </c>
      <c r="B51" s="96" t="s">
        <v>1180</v>
      </c>
      <c r="C51" s="23" t="s">
        <v>478</v>
      </c>
      <c r="D51" s="96">
        <v>80</v>
      </c>
      <c r="E51" s="96">
        <v>10</v>
      </c>
      <c r="F51" s="226">
        <v>18.41</v>
      </c>
      <c r="G51" s="263">
        <f t="shared" si="0"/>
        <v>19.510000000000002</v>
      </c>
      <c r="H51" s="239">
        <f t="shared" si="1"/>
        <v>21.07</v>
      </c>
    </row>
    <row r="52" spans="1:8" x14ac:dyDescent="0.2">
      <c r="A52" s="104" t="s">
        <v>505</v>
      </c>
      <c r="B52" s="96" t="s">
        <v>1180</v>
      </c>
      <c r="C52" s="23" t="s">
        <v>480</v>
      </c>
      <c r="D52" s="96">
        <v>80</v>
      </c>
      <c r="E52" s="96">
        <v>10</v>
      </c>
      <c r="F52" s="226">
        <v>18.41</v>
      </c>
      <c r="G52" s="263">
        <f t="shared" si="0"/>
        <v>19.510000000000002</v>
      </c>
      <c r="H52" s="239">
        <f t="shared" si="1"/>
        <v>21.07</v>
      </c>
    </row>
    <row r="53" spans="1:8" ht="21" customHeight="1" x14ac:dyDescent="0.2">
      <c r="A53" s="338" t="s">
        <v>1169</v>
      </c>
      <c r="B53" s="338"/>
      <c r="C53" s="338"/>
      <c r="D53" s="338"/>
      <c r="E53" s="338"/>
      <c r="F53" s="338"/>
      <c r="G53" s="338"/>
      <c r="H53" s="338"/>
    </row>
    <row r="54" spans="1:8" ht="46.2" customHeight="1" x14ac:dyDescent="0.2">
      <c r="A54" s="488" t="s">
        <v>842</v>
      </c>
      <c r="B54" s="488"/>
      <c r="C54" s="488"/>
      <c r="D54" s="488"/>
      <c r="E54" s="488"/>
      <c r="F54" s="488"/>
      <c r="G54" s="488"/>
      <c r="H54" s="488"/>
    </row>
    <row r="55" spans="1:8" ht="30.6" x14ac:dyDescent="0.2">
      <c r="A55" s="115" t="s">
        <v>71</v>
      </c>
      <c r="B55" s="116" t="s">
        <v>1164</v>
      </c>
      <c r="C55" s="232" t="s">
        <v>72</v>
      </c>
      <c r="D55" s="116" t="s">
        <v>73</v>
      </c>
      <c r="E55" s="116" t="s">
        <v>74</v>
      </c>
      <c r="F55" s="189" t="s">
        <v>1138</v>
      </c>
      <c r="G55" s="189" t="s">
        <v>1177</v>
      </c>
      <c r="H55" s="189" t="s">
        <v>1186</v>
      </c>
    </row>
    <row r="56" spans="1:8" x14ac:dyDescent="0.2">
      <c r="A56" s="104" t="s">
        <v>495</v>
      </c>
      <c r="B56" s="96" t="s">
        <v>1178</v>
      </c>
      <c r="C56" s="23" t="s">
        <v>492</v>
      </c>
      <c r="D56" s="96">
        <v>80</v>
      </c>
      <c r="E56" s="96">
        <v>10</v>
      </c>
      <c r="F56" s="226">
        <v>8.51</v>
      </c>
      <c r="G56" s="263">
        <f t="shared" si="0"/>
        <v>9.02</v>
      </c>
      <c r="H56" s="239">
        <f t="shared" si="1"/>
        <v>9.74</v>
      </c>
    </row>
    <row r="57" spans="1:8" x14ac:dyDescent="0.2">
      <c r="A57" s="104" t="s">
        <v>496</v>
      </c>
      <c r="B57" s="96" t="s">
        <v>1178</v>
      </c>
      <c r="C57" s="23" t="s">
        <v>478</v>
      </c>
      <c r="D57" s="96">
        <v>80</v>
      </c>
      <c r="E57" s="96">
        <v>10</v>
      </c>
      <c r="F57" s="226">
        <v>8.51</v>
      </c>
      <c r="G57" s="263">
        <f t="shared" si="0"/>
        <v>9.02</v>
      </c>
      <c r="H57" s="239">
        <f t="shared" si="1"/>
        <v>9.74</v>
      </c>
    </row>
    <row r="58" spans="1:8" x14ac:dyDescent="0.2">
      <c r="A58" s="104" t="s">
        <v>497</v>
      </c>
      <c r="B58" s="96" t="s">
        <v>1178</v>
      </c>
      <c r="C58" s="23" t="s">
        <v>480</v>
      </c>
      <c r="D58" s="96">
        <v>80</v>
      </c>
      <c r="E58" s="96">
        <v>10</v>
      </c>
      <c r="F58" s="226">
        <v>8.51</v>
      </c>
      <c r="G58" s="263">
        <f t="shared" si="0"/>
        <v>9.02</v>
      </c>
      <c r="H58" s="239">
        <f t="shared" si="1"/>
        <v>9.74</v>
      </c>
    </row>
    <row r="59" spans="1:8" x14ac:dyDescent="0.2">
      <c r="A59" s="104" t="s">
        <v>498</v>
      </c>
      <c r="B59" s="96" t="s">
        <v>1178</v>
      </c>
      <c r="C59" s="23" t="s">
        <v>490</v>
      </c>
      <c r="D59" s="96">
        <v>80</v>
      </c>
      <c r="E59" s="96">
        <v>10</v>
      </c>
      <c r="F59" s="226">
        <v>8.51</v>
      </c>
      <c r="G59" s="263">
        <f t="shared" si="0"/>
        <v>9.02</v>
      </c>
      <c r="H59" s="239">
        <f t="shared" si="1"/>
        <v>9.74</v>
      </c>
    </row>
    <row r="60" spans="1:8" ht="22.95" customHeight="1" x14ac:dyDescent="0.2">
      <c r="A60" s="338" t="s">
        <v>1170</v>
      </c>
      <c r="B60" s="338"/>
      <c r="C60" s="338"/>
      <c r="D60" s="338"/>
      <c r="E60" s="338"/>
      <c r="F60" s="338"/>
      <c r="G60" s="338"/>
      <c r="H60" s="338"/>
    </row>
    <row r="61" spans="1:8" ht="48.6" customHeight="1" x14ac:dyDescent="0.2">
      <c r="A61" s="488" t="s">
        <v>1206</v>
      </c>
      <c r="B61" s="488"/>
      <c r="C61" s="488"/>
      <c r="D61" s="488"/>
      <c r="E61" s="488"/>
      <c r="F61" s="488"/>
      <c r="G61" s="488"/>
      <c r="H61" s="488"/>
    </row>
    <row r="62" spans="1:8" ht="30.6" x14ac:dyDescent="0.2">
      <c r="A62" s="115" t="s">
        <v>71</v>
      </c>
      <c r="B62" s="116" t="s">
        <v>1164</v>
      </c>
      <c r="C62" s="232" t="s">
        <v>72</v>
      </c>
      <c r="D62" s="116" t="s">
        <v>73</v>
      </c>
      <c r="E62" s="116" t="s">
        <v>74</v>
      </c>
      <c r="F62" s="189" t="s">
        <v>1138</v>
      </c>
      <c r="G62" s="189" t="s">
        <v>1177</v>
      </c>
      <c r="H62" s="189" t="s">
        <v>1186</v>
      </c>
    </row>
    <row r="63" spans="1:8" x14ac:dyDescent="0.2">
      <c r="A63" s="104" t="s">
        <v>499</v>
      </c>
      <c r="B63" s="96" t="s">
        <v>1178</v>
      </c>
      <c r="C63" s="23" t="s">
        <v>492</v>
      </c>
      <c r="D63" s="96">
        <v>80</v>
      </c>
      <c r="E63" s="96">
        <v>10</v>
      </c>
      <c r="F63" s="226">
        <v>10.26</v>
      </c>
      <c r="G63" s="263">
        <f t="shared" si="0"/>
        <v>10.88</v>
      </c>
      <c r="H63" s="239">
        <f t="shared" si="1"/>
        <v>11.75</v>
      </c>
    </row>
    <row r="64" spans="1:8" x14ac:dyDescent="0.2">
      <c r="A64" s="104" t="s">
        <v>500</v>
      </c>
      <c r="B64" s="96" t="s">
        <v>1178</v>
      </c>
      <c r="C64" s="23" t="s">
        <v>478</v>
      </c>
      <c r="D64" s="96">
        <v>80</v>
      </c>
      <c r="E64" s="96">
        <v>10</v>
      </c>
      <c r="F64" s="226">
        <v>10.26</v>
      </c>
      <c r="G64" s="263">
        <f t="shared" si="0"/>
        <v>10.88</v>
      </c>
      <c r="H64" s="239">
        <f t="shared" si="1"/>
        <v>11.75</v>
      </c>
    </row>
    <row r="65" spans="1:8" x14ac:dyDescent="0.2">
      <c r="A65" s="104" t="s">
        <v>501</v>
      </c>
      <c r="B65" s="96" t="s">
        <v>1178</v>
      </c>
      <c r="C65" s="23" t="s">
        <v>480</v>
      </c>
      <c r="D65" s="96">
        <v>80</v>
      </c>
      <c r="E65" s="96">
        <v>10</v>
      </c>
      <c r="F65" s="226">
        <v>10.26</v>
      </c>
      <c r="G65" s="263">
        <f t="shared" si="0"/>
        <v>10.88</v>
      </c>
      <c r="H65" s="239">
        <f t="shared" si="1"/>
        <v>11.75</v>
      </c>
    </row>
    <row r="66" spans="1:8" x14ac:dyDescent="0.2">
      <c r="A66" s="104" t="s">
        <v>502</v>
      </c>
      <c r="B66" s="96" t="s">
        <v>1178</v>
      </c>
      <c r="C66" s="23" t="s">
        <v>490</v>
      </c>
      <c r="D66" s="96">
        <v>80</v>
      </c>
      <c r="E66" s="96">
        <v>10</v>
      </c>
      <c r="F66" s="226">
        <v>10.26</v>
      </c>
      <c r="G66" s="263">
        <f t="shared" si="0"/>
        <v>10.88</v>
      </c>
      <c r="H66" s="239">
        <f t="shared" si="1"/>
        <v>11.75</v>
      </c>
    </row>
    <row r="67" spans="1:8" ht="22.2" hidden="1" customHeight="1" x14ac:dyDescent="0.2">
      <c r="A67" s="351" t="s">
        <v>1156</v>
      </c>
      <c r="B67" s="352"/>
      <c r="C67" s="352"/>
      <c r="D67" s="352"/>
      <c r="E67" s="352"/>
      <c r="F67" s="352"/>
      <c r="G67" s="239">
        <f t="shared" si="0"/>
        <v>0</v>
      </c>
      <c r="H67" s="260">
        <f t="shared" si="1"/>
        <v>0</v>
      </c>
    </row>
    <row r="68" spans="1:8" ht="51.6" hidden="1" customHeight="1" x14ac:dyDescent="0.2">
      <c r="G68" s="239">
        <f t="shared" si="0"/>
        <v>0</v>
      </c>
      <c r="H68" s="260">
        <f t="shared" si="1"/>
        <v>0</v>
      </c>
    </row>
    <row r="69" spans="1:8" ht="30.6" hidden="1" x14ac:dyDescent="0.2">
      <c r="A69" s="103" t="s">
        <v>71</v>
      </c>
      <c r="B69" s="72" t="s">
        <v>1164</v>
      </c>
      <c r="C69" s="230" t="s">
        <v>72</v>
      </c>
      <c r="D69" s="72" t="s">
        <v>73</v>
      </c>
      <c r="E69" s="72" t="s">
        <v>74</v>
      </c>
      <c r="F69" s="189" t="s">
        <v>1138</v>
      </c>
      <c r="G69" s="239" t="e">
        <f t="shared" si="0"/>
        <v>#VALUE!</v>
      </c>
      <c r="H69" s="260" t="e">
        <f t="shared" si="1"/>
        <v>#VALUE!</v>
      </c>
    </row>
    <row r="70" spans="1:8" hidden="1" x14ac:dyDescent="0.2">
      <c r="G70" s="239">
        <f t="shared" si="0"/>
        <v>0</v>
      </c>
      <c r="H70" s="260">
        <f t="shared" si="1"/>
        <v>0</v>
      </c>
    </row>
    <row r="71" spans="1:8" hidden="1" x14ac:dyDescent="0.2">
      <c r="G71" s="239">
        <f t="shared" si="0"/>
        <v>0</v>
      </c>
      <c r="H71" s="260">
        <f t="shared" si="1"/>
        <v>0</v>
      </c>
    </row>
    <row r="72" spans="1:8" hidden="1" x14ac:dyDescent="0.2">
      <c r="G72" s="239">
        <f t="shared" ref="G72:G135" si="2">ROUND(F72*1.06,2)</f>
        <v>0</v>
      </c>
      <c r="H72" s="260">
        <f t="shared" ref="H72:H135" si="3">ROUND(G72*1.08,2)</f>
        <v>0</v>
      </c>
    </row>
    <row r="73" spans="1:8" x14ac:dyDescent="0.2">
      <c r="A73" s="363" t="s">
        <v>1171</v>
      </c>
      <c r="B73" s="364"/>
      <c r="C73" s="364"/>
      <c r="D73" s="364"/>
      <c r="E73" s="364"/>
      <c r="F73" s="364"/>
      <c r="G73" s="364"/>
      <c r="H73" s="364"/>
    </row>
    <row r="74" spans="1:8" ht="30.6" customHeight="1" x14ac:dyDescent="0.2">
      <c r="A74" s="490" t="s">
        <v>1207</v>
      </c>
      <c r="B74" s="491"/>
      <c r="C74" s="491"/>
      <c r="D74" s="491"/>
      <c r="E74" s="491"/>
      <c r="F74" s="491"/>
      <c r="G74" s="491"/>
      <c r="H74" s="491"/>
    </row>
    <row r="75" spans="1:8" ht="30.6" x14ac:dyDescent="0.2">
      <c r="A75" s="103" t="s">
        <v>71</v>
      </c>
      <c r="B75" s="72" t="s">
        <v>1164</v>
      </c>
      <c r="C75" s="230" t="s">
        <v>72</v>
      </c>
      <c r="D75" s="72" t="s">
        <v>73</v>
      </c>
      <c r="E75" s="72" t="s">
        <v>74</v>
      </c>
      <c r="F75" s="189" t="s">
        <v>1138</v>
      </c>
      <c r="G75" s="189" t="s">
        <v>1177</v>
      </c>
      <c r="H75" s="189" t="s">
        <v>1186</v>
      </c>
    </row>
    <row r="76" spans="1:8" x14ac:dyDescent="0.2">
      <c r="A76" s="104" t="s">
        <v>510</v>
      </c>
      <c r="B76" s="96" t="s">
        <v>1178</v>
      </c>
      <c r="C76" s="23" t="s">
        <v>506</v>
      </c>
      <c r="D76" s="96">
        <v>80</v>
      </c>
      <c r="E76" s="96">
        <v>10</v>
      </c>
      <c r="F76" s="226">
        <v>11.69</v>
      </c>
      <c r="G76" s="263">
        <f t="shared" si="2"/>
        <v>12.39</v>
      </c>
      <c r="H76" s="239">
        <f t="shared" si="3"/>
        <v>13.38</v>
      </c>
    </row>
    <row r="77" spans="1:8" x14ac:dyDescent="0.2">
      <c r="A77" s="104" t="s">
        <v>511</v>
      </c>
      <c r="B77" s="96" t="s">
        <v>1178</v>
      </c>
      <c r="C77" s="23" t="s">
        <v>507</v>
      </c>
      <c r="D77" s="96">
        <v>80</v>
      </c>
      <c r="E77" s="96">
        <v>10</v>
      </c>
      <c r="F77" s="226">
        <v>11.69</v>
      </c>
      <c r="G77" s="263">
        <f t="shared" si="2"/>
        <v>12.39</v>
      </c>
      <c r="H77" s="239">
        <f t="shared" si="3"/>
        <v>13.38</v>
      </c>
    </row>
    <row r="78" spans="1:8" x14ac:dyDescent="0.2">
      <c r="A78" s="104" t="s">
        <v>512</v>
      </c>
      <c r="B78" s="96" t="s">
        <v>1178</v>
      </c>
      <c r="C78" s="23" t="s">
        <v>508</v>
      </c>
      <c r="D78" s="96">
        <v>80</v>
      </c>
      <c r="E78" s="96">
        <v>10</v>
      </c>
      <c r="F78" s="226">
        <v>11.69</v>
      </c>
      <c r="G78" s="263">
        <f t="shared" si="2"/>
        <v>12.39</v>
      </c>
      <c r="H78" s="239">
        <f t="shared" si="3"/>
        <v>13.38</v>
      </c>
    </row>
    <row r="79" spans="1:8" x14ac:dyDescent="0.2">
      <c r="A79" s="104" t="s">
        <v>513</v>
      </c>
      <c r="B79" s="96" t="s">
        <v>1178</v>
      </c>
      <c r="C79" s="23" t="s">
        <v>509</v>
      </c>
      <c r="D79" s="96">
        <v>80</v>
      </c>
      <c r="E79" s="96">
        <v>10</v>
      </c>
      <c r="F79" s="226">
        <v>11.69</v>
      </c>
      <c r="G79" s="263">
        <f t="shared" si="2"/>
        <v>12.39</v>
      </c>
      <c r="H79" s="239">
        <f t="shared" si="3"/>
        <v>13.38</v>
      </c>
    </row>
    <row r="80" spans="1:8" ht="15" customHeight="1" x14ac:dyDescent="0.2">
      <c r="A80" s="338" t="s">
        <v>1172</v>
      </c>
      <c r="B80" s="338"/>
      <c r="C80" s="338"/>
      <c r="D80" s="338"/>
      <c r="E80" s="338"/>
      <c r="F80" s="338"/>
      <c r="G80" s="338"/>
      <c r="H80" s="338"/>
    </row>
    <row r="81" spans="1:8" ht="42" customHeight="1" x14ac:dyDescent="0.2">
      <c r="A81" s="488" t="s">
        <v>908</v>
      </c>
      <c r="B81" s="488"/>
      <c r="C81" s="488"/>
      <c r="D81" s="488"/>
      <c r="E81" s="488"/>
      <c r="F81" s="488"/>
      <c r="G81" s="488"/>
      <c r="H81" s="488"/>
    </row>
    <row r="82" spans="1:8" ht="30.6" x14ac:dyDescent="0.2">
      <c r="A82" s="115" t="s">
        <v>71</v>
      </c>
      <c r="B82" s="116" t="s">
        <v>1164</v>
      </c>
      <c r="C82" s="232" t="s">
        <v>72</v>
      </c>
      <c r="D82" s="116" t="s">
        <v>73</v>
      </c>
      <c r="E82" s="116" t="s">
        <v>74</v>
      </c>
      <c r="F82" s="189" t="s">
        <v>1138</v>
      </c>
      <c r="G82" s="189" t="s">
        <v>1177</v>
      </c>
      <c r="H82" s="189" t="s">
        <v>1186</v>
      </c>
    </row>
    <row r="83" spans="1:8" x14ac:dyDescent="0.2">
      <c r="A83" s="104" t="s">
        <v>514</v>
      </c>
      <c r="B83" s="96" t="s">
        <v>1178</v>
      </c>
      <c r="C83" s="23" t="s">
        <v>506</v>
      </c>
      <c r="D83" s="96">
        <v>80</v>
      </c>
      <c r="E83" s="96">
        <v>10</v>
      </c>
      <c r="F83" s="226">
        <v>13.95</v>
      </c>
      <c r="G83" s="263">
        <f t="shared" si="2"/>
        <v>14.79</v>
      </c>
      <c r="H83" s="239">
        <f t="shared" si="3"/>
        <v>15.97</v>
      </c>
    </row>
    <row r="84" spans="1:8" x14ac:dyDescent="0.2">
      <c r="A84" s="104" t="s">
        <v>515</v>
      </c>
      <c r="B84" s="96" t="s">
        <v>1178</v>
      </c>
      <c r="C84" s="23" t="s">
        <v>507</v>
      </c>
      <c r="D84" s="96">
        <v>80</v>
      </c>
      <c r="E84" s="96">
        <v>10</v>
      </c>
      <c r="F84" s="226">
        <v>13.95</v>
      </c>
      <c r="G84" s="263">
        <f t="shared" si="2"/>
        <v>14.79</v>
      </c>
      <c r="H84" s="239">
        <f t="shared" si="3"/>
        <v>15.97</v>
      </c>
    </row>
    <row r="85" spans="1:8" ht="21.6" customHeight="1" x14ac:dyDescent="0.2">
      <c r="A85" s="338" t="s">
        <v>1173</v>
      </c>
      <c r="B85" s="338"/>
      <c r="C85" s="338"/>
      <c r="D85" s="338"/>
      <c r="E85" s="338"/>
      <c r="F85" s="338"/>
      <c r="G85" s="338"/>
      <c r="H85" s="338"/>
    </row>
    <row r="86" spans="1:8" ht="55.95" customHeight="1" x14ac:dyDescent="0.2">
      <c r="A86" s="492" t="s">
        <v>1208</v>
      </c>
      <c r="B86" s="493"/>
      <c r="C86" s="493"/>
      <c r="D86" s="493"/>
      <c r="E86" s="493"/>
      <c r="F86" s="493"/>
      <c r="G86" s="493"/>
      <c r="H86" s="493"/>
    </row>
    <row r="87" spans="1:8" ht="30.6" x14ac:dyDescent="0.2">
      <c r="A87" s="103" t="s">
        <v>71</v>
      </c>
      <c r="B87" s="72" t="s">
        <v>1164</v>
      </c>
      <c r="C87" s="230" t="s">
        <v>72</v>
      </c>
      <c r="D87" s="72" t="s">
        <v>73</v>
      </c>
      <c r="E87" s="72" t="s">
        <v>74</v>
      </c>
      <c r="F87" s="189" t="s">
        <v>1138</v>
      </c>
      <c r="G87" s="189" t="s">
        <v>1177</v>
      </c>
      <c r="H87" s="189" t="s">
        <v>1186</v>
      </c>
    </row>
    <row r="88" spans="1:8" x14ac:dyDescent="0.2">
      <c r="A88" s="104" t="s">
        <v>516</v>
      </c>
      <c r="B88" s="96" t="s">
        <v>1178</v>
      </c>
      <c r="C88" s="23" t="s">
        <v>506</v>
      </c>
      <c r="D88" s="96">
        <v>80</v>
      </c>
      <c r="E88" s="96">
        <v>10</v>
      </c>
      <c r="F88" s="226">
        <v>14.22</v>
      </c>
      <c r="G88" s="263">
        <f t="shared" si="2"/>
        <v>15.07</v>
      </c>
      <c r="H88" s="239">
        <f t="shared" si="3"/>
        <v>16.28</v>
      </c>
    </row>
    <row r="89" spans="1:8" x14ac:dyDescent="0.2">
      <c r="A89" s="104" t="s">
        <v>517</v>
      </c>
      <c r="B89" s="96" t="s">
        <v>1178</v>
      </c>
      <c r="C89" s="23" t="s">
        <v>507</v>
      </c>
      <c r="D89" s="96">
        <v>80</v>
      </c>
      <c r="E89" s="96">
        <v>10</v>
      </c>
      <c r="F89" s="226">
        <v>14.22</v>
      </c>
      <c r="G89" s="263">
        <f t="shared" si="2"/>
        <v>15.07</v>
      </c>
      <c r="H89" s="239">
        <f t="shared" si="3"/>
        <v>16.28</v>
      </c>
    </row>
    <row r="90" spans="1:8" x14ac:dyDescent="0.2">
      <c r="A90" s="194" t="s">
        <v>518</v>
      </c>
      <c r="B90" s="78" t="s">
        <v>1178</v>
      </c>
      <c r="C90" s="195" t="s">
        <v>508</v>
      </c>
      <c r="D90" s="78">
        <v>80</v>
      </c>
      <c r="E90" s="78">
        <v>10</v>
      </c>
      <c r="F90" s="226">
        <v>14.22</v>
      </c>
      <c r="G90" s="263">
        <f t="shared" si="2"/>
        <v>15.07</v>
      </c>
      <c r="H90" s="239">
        <f t="shared" si="3"/>
        <v>16.28</v>
      </c>
    </row>
    <row r="91" spans="1:8" x14ac:dyDescent="0.2">
      <c r="A91" s="104" t="s">
        <v>519</v>
      </c>
      <c r="B91" s="96" t="s">
        <v>1178</v>
      </c>
      <c r="C91" s="23" t="s">
        <v>509</v>
      </c>
      <c r="D91" s="96">
        <v>80</v>
      </c>
      <c r="E91" s="96">
        <v>10</v>
      </c>
      <c r="F91" s="226">
        <v>14.22</v>
      </c>
      <c r="G91" s="263">
        <f t="shared" si="2"/>
        <v>15.07</v>
      </c>
      <c r="H91" s="239">
        <f t="shared" si="3"/>
        <v>16.28</v>
      </c>
    </row>
    <row r="92" spans="1:8" ht="20.399999999999999" customHeight="1" x14ac:dyDescent="0.2">
      <c r="A92" s="351" t="s">
        <v>1174</v>
      </c>
      <c r="B92" s="352"/>
      <c r="C92" s="352"/>
      <c r="D92" s="352"/>
      <c r="E92" s="352"/>
      <c r="F92" s="352"/>
      <c r="G92" s="352"/>
      <c r="H92" s="352"/>
    </row>
    <row r="93" spans="1:8" ht="42.6" customHeight="1" x14ac:dyDescent="0.2">
      <c r="A93" s="490" t="s">
        <v>1209</v>
      </c>
      <c r="B93" s="491"/>
      <c r="C93" s="491"/>
      <c r="D93" s="491"/>
      <c r="E93" s="491"/>
      <c r="F93" s="491"/>
      <c r="G93" s="491"/>
      <c r="H93" s="491"/>
    </row>
    <row r="94" spans="1:8" ht="30.6" x14ac:dyDescent="0.2">
      <c r="A94" s="103" t="s">
        <v>71</v>
      </c>
      <c r="B94" s="72" t="s">
        <v>1164</v>
      </c>
      <c r="C94" s="230" t="s">
        <v>72</v>
      </c>
      <c r="D94" s="72" t="s">
        <v>73</v>
      </c>
      <c r="E94" s="72" t="s">
        <v>74</v>
      </c>
      <c r="F94" s="189" t="s">
        <v>1138</v>
      </c>
      <c r="G94" s="189" t="s">
        <v>1177</v>
      </c>
      <c r="H94" s="189" t="s">
        <v>1186</v>
      </c>
    </row>
    <row r="95" spans="1:8" x14ac:dyDescent="0.2">
      <c r="A95" s="104" t="s">
        <v>520</v>
      </c>
      <c r="B95" s="96" t="s">
        <v>1178</v>
      </c>
      <c r="C95" s="23" t="s">
        <v>506</v>
      </c>
      <c r="D95" s="96">
        <v>80</v>
      </c>
      <c r="E95" s="96">
        <v>10</v>
      </c>
      <c r="F95" s="226">
        <v>13.13</v>
      </c>
      <c r="G95" s="263">
        <f t="shared" si="2"/>
        <v>13.92</v>
      </c>
      <c r="H95" s="239">
        <f t="shared" si="3"/>
        <v>15.03</v>
      </c>
    </row>
    <row r="96" spans="1:8" x14ac:dyDescent="0.2">
      <c r="A96" s="104" t="s">
        <v>521</v>
      </c>
      <c r="B96" s="96" t="s">
        <v>1178</v>
      </c>
      <c r="C96" s="23" t="s">
        <v>507</v>
      </c>
      <c r="D96" s="96">
        <v>80</v>
      </c>
      <c r="E96" s="96">
        <v>10</v>
      </c>
      <c r="F96" s="226">
        <v>13.13</v>
      </c>
      <c r="G96" s="263">
        <f t="shared" si="2"/>
        <v>13.92</v>
      </c>
      <c r="H96" s="239">
        <f t="shared" si="3"/>
        <v>15.03</v>
      </c>
    </row>
    <row r="97" spans="1:9" ht="21.6" customHeight="1" x14ac:dyDescent="0.2">
      <c r="A97" s="338" t="s">
        <v>1155</v>
      </c>
      <c r="B97" s="338"/>
      <c r="C97" s="338"/>
      <c r="D97" s="338"/>
      <c r="E97" s="338"/>
      <c r="F97" s="338"/>
      <c r="G97" s="338"/>
      <c r="H97" s="338"/>
    </row>
    <row r="98" spans="1:9" ht="39" customHeight="1" x14ac:dyDescent="0.2">
      <c r="A98" s="480" t="s">
        <v>1203</v>
      </c>
      <c r="B98" s="480"/>
      <c r="C98" s="480"/>
      <c r="D98" s="480"/>
      <c r="E98" s="480"/>
      <c r="F98" s="480"/>
      <c r="G98" s="480"/>
      <c r="H98" s="480"/>
      <c r="I98" s="300"/>
    </row>
    <row r="99" spans="1:9" ht="30.6" x14ac:dyDescent="0.2">
      <c r="A99" s="115" t="s">
        <v>71</v>
      </c>
      <c r="B99" s="116" t="s">
        <v>1164</v>
      </c>
      <c r="C99" s="232" t="s">
        <v>72</v>
      </c>
      <c r="D99" s="116" t="s">
        <v>73</v>
      </c>
      <c r="E99" s="116" t="s">
        <v>74</v>
      </c>
      <c r="F99" s="189" t="s">
        <v>1138</v>
      </c>
      <c r="G99" s="189" t="s">
        <v>1177</v>
      </c>
      <c r="H99" s="189" t="s">
        <v>1186</v>
      </c>
    </row>
    <row r="100" spans="1:9" x14ac:dyDescent="0.2">
      <c r="A100" s="104" t="s">
        <v>522</v>
      </c>
      <c r="B100" s="96" t="s">
        <v>1178</v>
      </c>
      <c r="C100" s="23" t="s">
        <v>523</v>
      </c>
      <c r="D100" s="96">
        <v>80</v>
      </c>
      <c r="E100" s="96">
        <v>10</v>
      </c>
      <c r="F100" s="226">
        <v>19.61</v>
      </c>
      <c r="G100" s="263">
        <f t="shared" si="2"/>
        <v>20.79</v>
      </c>
      <c r="H100" s="239">
        <f t="shared" si="3"/>
        <v>22.45</v>
      </c>
    </row>
    <row r="101" spans="1:9" ht="15.6" customHeight="1" x14ac:dyDescent="0.2">
      <c r="A101" s="104" t="s">
        <v>524</v>
      </c>
      <c r="B101" s="96" t="s">
        <v>1178</v>
      </c>
      <c r="C101" s="23" t="s">
        <v>525</v>
      </c>
      <c r="D101" s="96">
        <v>80</v>
      </c>
      <c r="E101" s="96">
        <v>10</v>
      </c>
      <c r="F101" s="226">
        <v>19.61</v>
      </c>
      <c r="G101" s="263">
        <f t="shared" si="2"/>
        <v>20.79</v>
      </c>
      <c r="H101" s="239">
        <f t="shared" si="3"/>
        <v>22.45</v>
      </c>
    </row>
    <row r="102" spans="1:9" ht="22.2" customHeight="1" x14ac:dyDescent="0.2">
      <c r="A102" s="104" t="s">
        <v>526</v>
      </c>
      <c r="B102" s="96" t="s">
        <v>1178</v>
      </c>
      <c r="C102" s="23" t="s">
        <v>527</v>
      </c>
      <c r="D102" s="96">
        <v>80</v>
      </c>
      <c r="E102" s="96">
        <v>10</v>
      </c>
      <c r="F102" s="226">
        <v>19.61</v>
      </c>
      <c r="G102" s="263">
        <f t="shared" si="2"/>
        <v>20.79</v>
      </c>
      <c r="H102" s="239">
        <f t="shared" si="3"/>
        <v>22.45</v>
      </c>
    </row>
    <row r="103" spans="1:9" ht="18.600000000000001" customHeight="1" x14ac:dyDescent="0.2">
      <c r="A103" s="339" t="s">
        <v>528</v>
      </c>
      <c r="B103" s="339"/>
      <c r="C103" s="339"/>
      <c r="D103" s="339"/>
      <c r="E103" s="339"/>
      <c r="F103" s="339"/>
      <c r="G103" s="339"/>
      <c r="H103" s="339"/>
    </row>
    <row r="104" spans="1:9" ht="18.600000000000001" customHeight="1" x14ac:dyDescent="0.2">
      <c r="A104" s="488" t="s">
        <v>529</v>
      </c>
      <c r="B104" s="488"/>
      <c r="C104" s="488"/>
      <c r="D104" s="488"/>
      <c r="E104" s="488"/>
      <c r="F104" s="488"/>
      <c r="G104" s="488"/>
      <c r="H104" s="488"/>
    </row>
    <row r="105" spans="1:9" ht="62.4" customHeight="1" x14ac:dyDescent="0.2">
      <c r="A105" s="489"/>
      <c r="B105" s="489"/>
      <c r="C105" s="489"/>
      <c r="D105" s="489"/>
      <c r="E105" s="489"/>
      <c r="F105" s="489"/>
      <c r="G105" s="489"/>
      <c r="H105" s="489"/>
    </row>
    <row r="106" spans="1:9" ht="30.6" x14ac:dyDescent="0.2">
      <c r="A106" s="115" t="s">
        <v>71</v>
      </c>
      <c r="B106" s="116" t="s">
        <v>1164</v>
      </c>
      <c r="C106" s="232" t="s">
        <v>72</v>
      </c>
      <c r="D106" s="116" t="s">
        <v>73</v>
      </c>
      <c r="E106" s="116" t="s">
        <v>74</v>
      </c>
      <c r="F106" s="189" t="s">
        <v>1138</v>
      </c>
      <c r="G106" s="189" t="s">
        <v>1177</v>
      </c>
      <c r="H106" s="189" t="s">
        <v>1186</v>
      </c>
    </row>
    <row r="107" spans="1:9" x14ac:dyDescent="0.2">
      <c r="A107" s="104">
        <v>820002</v>
      </c>
      <c r="B107" s="96" t="s">
        <v>1181</v>
      </c>
      <c r="C107" s="23" t="s">
        <v>530</v>
      </c>
      <c r="D107" s="96">
        <v>63</v>
      </c>
      <c r="E107" s="96">
        <v>25</v>
      </c>
      <c r="F107" s="226">
        <v>9.61</v>
      </c>
      <c r="G107" s="263">
        <f t="shared" si="2"/>
        <v>10.19</v>
      </c>
      <c r="H107" s="239">
        <f t="shared" si="3"/>
        <v>11.01</v>
      </c>
    </row>
    <row r="108" spans="1:9" ht="10.8" customHeight="1" x14ac:dyDescent="0.2">
      <c r="A108" s="104">
        <v>820003</v>
      </c>
      <c r="B108" s="96" t="s">
        <v>1182</v>
      </c>
      <c r="C108" s="23" t="s">
        <v>531</v>
      </c>
      <c r="D108" s="96">
        <v>63</v>
      </c>
      <c r="E108" s="96">
        <v>25</v>
      </c>
      <c r="F108" s="226">
        <v>9.61</v>
      </c>
      <c r="G108" s="263">
        <f t="shared" si="2"/>
        <v>10.19</v>
      </c>
      <c r="H108" s="239">
        <f t="shared" si="3"/>
        <v>11.01</v>
      </c>
    </row>
    <row r="109" spans="1:9" x14ac:dyDescent="0.2">
      <c r="A109" s="104">
        <v>820004</v>
      </c>
      <c r="B109" s="96" t="s">
        <v>1181</v>
      </c>
      <c r="C109" s="23" t="s">
        <v>532</v>
      </c>
      <c r="D109" s="96">
        <v>63</v>
      </c>
      <c r="E109" s="96">
        <v>25</v>
      </c>
      <c r="F109" s="226">
        <v>9.61</v>
      </c>
      <c r="G109" s="263">
        <f t="shared" si="2"/>
        <v>10.19</v>
      </c>
      <c r="H109" s="239">
        <f t="shared" si="3"/>
        <v>11.01</v>
      </c>
    </row>
    <row r="110" spans="1:9" x14ac:dyDescent="0.2">
      <c r="A110" s="104">
        <v>820005</v>
      </c>
      <c r="B110" s="96" t="s">
        <v>1183</v>
      </c>
      <c r="C110" s="23" t="s">
        <v>530</v>
      </c>
      <c r="D110" s="96">
        <v>63</v>
      </c>
      <c r="E110" s="96">
        <v>25</v>
      </c>
      <c r="F110" s="226">
        <v>10.47</v>
      </c>
      <c r="G110" s="263">
        <f t="shared" si="2"/>
        <v>11.1</v>
      </c>
      <c r="H110" s="239">
        <f t="shared" si="3"/>
        <v>11.99</v>
      </c>
    </row>
    <row r="111" spans="1:9" x14ac:dyDescent="0.2">
      <c r="A111" s="104">
        <v>820006</v>
      </c>
      <c r="B111" s="96" t="s">
        <v>1184</v>
      </c>
      <c r="C111" s="23" t="s">
        <v>531</v>
      </c>
      <c r="D111" s="96">
        <v>63</v>
      </c>
      <c r="E111" s="96">
        <v>25</v>
      </c>
      <c r="F111" s="226">
        <v>10.47</v>
      </c>
      <c r="G111" s="263">
        <f t="shared" si="2"/>
        <v>11.1</v>
      </c>
      <c r="H111" s="239">
        <f t="shared" si="3"/>
        <v>11.99</v>
      </c>
    </row>
    <row r="112" spans="1:9" x14ac:dyDescent="0.2">
      <c r="A112" s="104">
        <v>820007</v>
      </c>
      <c r="B112" s="96" t="s">
        <v>1183</v>
      </c>
      <c r="C112" s="23" t="s">
        <v>532</v>
      </c>
      <c r="D112" s="96">
        <v>63</v>
      </c>
      <c r="E112" s="96">
        <v>25</v>
      </c>
      <c r="F112" s="226">
        <v>10.47</v>
      </c>
      <c r="G112" s="263">
        <f t="shared" si="2"/>
        <v>11.1</v>
      </c>
      <c r="H112" s="239">
        <f t="shared" si="3"/>
        <v>11.99</v>
      </c>
    </row>
    <row r="113" spans="1:8" x14ac:dyDescent="0.2">
      <c r="A113" s="104">
        <v>820008</v>
      </c>
      <c r="B113" s="96" t="s">
        <v>1185</v>
      </c>
      <c r="C113" s="23" t="s">
        <v>530</v>
      </c>
      <c r="D113" s="96">
        <v>63</v>
      </c>
      <c r="E113" s="96">
        <v>25</v>
      </c>
      <c r="F113" s="226">
        <v>13.33</v>
      </c>
      <c r="G113" s="263">
        <f t="shared" si="2"/>
        <v>14.13</v>
      </c>
      <c r="H113" s="239">
        <f t="shared" si="3"/>
        <v>15.26</v>
      </c>
    </row>
    <row r="114" spans="1:8" x14ac:dyDescent="0.2">
      <c r="A114" s="104">
        <v>820009</v>
      </c>
      <c r="B114" s="96" t="s">
        <v>1185</v>
      </c>
      <c r="C114" s="23" t="s">
        <v>531</v>
      </c>
      <c r="D114" s="96">
        <v>63</v>
      </c>
      <c r="E114" s="96">
        <v>25</v>
      </c>
      <c r="F114" s="226">
        <v>13.33</v>
      </c>
      <c r="G114" s="263">
        <f t="shared" si="2"/>
        <v>14.13</v>
      </c>
      <c r="H114" s="239">
        <f t="shared" si="3"/>
        <v>15.26</v>
      </c>
    </row>
    <row r="115" spans="1:8" x14ac:dyDescent="0.2">
      <c r="A115" s="194">
        <v>820010</v>
      </c>
      <c r="B115" s="96" t="s">
        <v>1185</v>
      </c>
      <c r="C115" s="195" t="s">
        <v>532</v>
      </c>
      <c r="D115" s="78">
        <v>63</v>
      </c>
      <c r="E115" s="78">
        <v>25</v>
      </c>
      <c r="F115" s="226">
        <v>13.33</v>
      </c>
      <c r="G115" s="263">
        <f t="shared" si="2"/>
        <v>14.13</v>
      </c>
      <c r="H115" s="239">
        <f t="shared" si="3"/>
        <v>15.26</v>
      </c>
    </row>
    <row r="116" spans="1:8" x14ac:dyDescent="0.2">
      <c r="A116" s="339" t="s">
        <v>533</v>
      </c>
      <c r="B116" s="339"/>
      <c r="C116" s="339"/>
      <c r="D116" s="339"/>
      <c r="E116" s="339"/>
      <c r="F116" s="339"/>
      <c r="G116" s="339"/>
      <c r="H116" s="339"/>
    </row>
    <row r="117" spans="1:8" ht="13.2" customHeight="1" x14ac:dyDescent="0.2">
      <c r="A117" s="488" t="s">
        <v>615</v>
      </c>
      <c r="B117" s="488"/>
      <c r="C117" s="488"/>
      <c r="D117" s="488"/>
      <c r="E117" s="488"/>
      <c r="F117" s="488"/>
      <c r="G117" s="488"/>
      <c r="H117" s="488"/>
    </row>
    <row r="118" spans="1:8" ht="52.95" customHeight="1" x14ac:dyDescent="0.2">
      <c r="A118" s="489"/>
      <c r="B118" s="489"/>
      <c r="C118" s="489"/>
      <c r="D118" s="489"/>
      <c r="E118" s="489"/>
      <c r="F118" s="489"/>
      <c r="G118" s="489"/>
      <c r="H118" s="489"/>
    </row>
    <row r="119" spans="1:8" ht="28.95" customHeight="1" x14ac:dyDescent="0.2">
      <c r="A119" s="115" t="s">
        <v>71</v>
      </c>
      <c r="B119" s="116" t="s">
        <v>1164</v>
      </c>
      <c r="C119" s="232" t="s">
        <v>73</v>
      </c>
      <c r="D119" s="485" t="s">
        <v>74</v>
      </c>
      <c r="E119" s="487"/>
      <c r="F119" s="189" t="s">
        <v>1138</v>
      </c>
      <c r="G119" s="189" t="s">
        <v>1177</v>
      </c>
      <c r="H119" s="189" t="s">
        <v>1186</v>
      </c>
    </row>
    <row r="120" spans="1:8" x14ac:dyDescent="0.2">
      <c r="A120" s="104" t="s">
        <v>788</v>
      </c>
      <c r="B120" s="96" t="s">
        <v>1179</v>
      </c>
      <c r="C120" s="23">
        <v>80</v>
      </c>
      <c r="D120" s="484">
        <v>10</v>
      </c>
      <c r="E120" s="484"/>
      <c r="F120" s="226">
        <v>22.13</v>
      </c>
      <c r="G120" s="263">
        <f t="shared" si="2"/>
        <v>23.46</v>
      </c>
      <c r="H120" s="239">
        <f t="shared" si="3"/>
        <v>25.34</v>
      </c>
    </row>
    <row r="121" spans="1:8" x14ac:dyDescent="0.2">
      <c r="A121" s="104" t="s">
        <v>789</v>
      </c>
      <c r="B121" s="96" t="s">
        <v>1178</v>
      </c>
      <c r="C121" s="23">
        <v>80</v>
      </c>
      <c r="D121" s="484">
        <v>10</v>
      </c>
      <c r="E121" s="484"/>
      <c r="F121" s="226">
        <v>27.99</v>
      </c>
      <c r="G121" s="263">
        <f t="shared" si="2"/>
        <v>29.67</v>
      </c>
      <c r="H121" s="239">
        <f t="shared" si="3"/>
        <v>32.04</v>
      </c>
    </row>
    <row r="122" spans="1:8" x14ac:dyDescent="0.2">
      <c r="A122" s="339" t="s">
        <v>614</v>
      </c>
      <c r="B122" s="339"/>
      <c r="C122" s="339"/>
      <c r="D122" s="339"/>
      <c r="E122" s="339"/>
      <c r="F122" s="339"/>
      <c r="G122" s="339"/>
      <c r="H122" s="339"/>
    </row>
    <row r="123" spans="1:8" ht="31.2" customHeight="1" x14ac:dyDescent="0.2">
      <c r="A123" s="488" t="s">
        <v>810</v>
      </c>
      <c r="B123" s="488"/>
      <c r="C123" s="488"/>
      <c r="D123" s="488"/>
      <c r="E123" s="488"/>
      <c r="F123" s="488"/>
      <c r="G123" s="488"/>
      <c r="H123" s="488"/>
    </row>
    <row r="124" spans="1:8" ht="96.6" customHeight="1" x14ac:dyDescent="0.2">
      <c r="A124" s="489"/>
      <c r="B124" s="489"/>
      <c r="C124" s="489"/>
      <c r="D124" s="489"/>
      <c r="E124" s="489"/>
      <c r="F124" s="489"/>
      <c r="G124" s="489"/>
      <c r="H124" s="489"/>
    </row>
    <row r="125" spans="1:8" ht="30.6" x14ac:dyDescent="0.2">
      <c r="A125" s="115" t="s">
        <v>71</v>
      </c>
      <c r="B125" s="116" t="s">
        <v>77</v>
      </c>
      <c r="C125" s="485" t="s">
        <v>74</v>
      </c>
      <c r="D125" s="486"/>
      <c r="E125" s="487"/>
      <c r="F125" s="189" t="s">
        <v>1138</v>
      </c>
      <c r="G125" s="189" t="s">
        <v>1177</v>
      </c>
      <c r="H125" s="189" t="s">
        <v>1186</v>
      </c>
    </row>
    <row r="126" spans="1:8" x14ac:dyDescent="0.2">
      <c r="A126" s="238" t="s">
        <v>601</v>
      </c>
      <c r="B126" s="184" t="s">
        <v>1004</v>
      </c>
      <c r="C126" s="484">
        <v>10</v>
      </c>
      <c r="D126" s="484"/>
      <c r="E126" s="484"/>
      <c r="F126" s="226">
        <v>8.02</v>
      </c>
      <c r="G126" s="263">
        <f t="shared" si="2"/>
        <v>8.5</v>
      </c>
      <c r="H126" s="239">
        <f t="shared" si="3"/>
        <v>9.18</v>
      </c>
    </row>
    <row r="127" spans="1:8" x14ac:dyDescent="0.2">
      <c r="A127" s="238" t="s">
        <v>602</v>
      </c>
      <c r="B127" s="184" t="s">
        <v>1005</v>
      </c>
      <c r="C127" s="484">
        <v>10</v>
      </c>
      <c r="D127" s="484"/>
      <c r="E127" s="484"/>
      <c r="F127" s="226">
        <v>8.02</v>
      </c>
      <c r="G127" s="263">
        <f t="shared" si="2"/>
        <v>8.5</v>
      </c>
      <c r="H127" s="239">
        <f t="shared" si="3"/>
        <v>9.18</v>
      </c>
    </row>
    <row r="128" spans="1:8" x14ac:dyDescent="0.2">
      <c r="A128" s="238" t="s">
        <v>603</v>
      </c>
      <c r="B128" s="184" t="s">
        <v>1006</v>
      </c>
      <c r="C128" s="484">
        <v>10</v>
      </c>
      <c r="D128" s="484"/>
      <c r="E128" s="484"/>
      <c r="F128" s="226">
        <v>8.02</v>
      </c>
      <c r="G128" s="263">
        <f t="shared" si="2"/>
        <v>8.5</v>
      </c>
      <c r="H128" s="239">
        <f t="shared" si="3"/>
        <v>9.18</v>
      </c>
    </row>
    <row r="129" spans="1:8" x14ac:dyDescent="0.2">
      <c r="A129" s="238" t="s">
        <v>599</v>
      </c>
      <c r="B129" s="184" t="s">
        <v>1007</v>
      </c>
      <c r="C129" s="484">
        <v>10</v>
      </c>
      <c r="D129" s="484"/>
      <c r="E129" s="484"/>
      <c r="F129" s="226">
        <v>8.02</v>
      </c>
      <c r="G129" s="263">
        <f t="shared" si="2"/>
        <v>8.5</v>
      </c>
      <c r="H129" s="239">
        <f t="shared" si="3"/>
        <v>9.18</v>
      </c>
    </row>
    <row r="130" spans="1:8" x14ac:dyDescent="0.2">
      <c r="A130" s="238" t="s">
        <v>600</v>
      </c>
      <c r="B130" s="184" t="s">
        <v>1008</v>
      </c>
      <c r="C130" s="484">
        <v>10</v>
      </c>
      <c r="D130" s="484"/>
      <c r="E130" s="484"/>
      <c r="F130" s="226">
        <v>8.02</v>
      </c>
      <c r="G130" s="263">
        <f t="shared" si="2"/>
        <v>8.5</v>
      </c>
      <c r="H130" s="239">
        <f t="shared" si="3"/>
        <v>9.18</v>
      </c>
    </row>
    <row r="131" spans="1:8" x14ac:dyDescent="0.2">
      <c r="A131" s="238" t="s">
        <v>606</v>
      </c>
      <c r="B131" s="184" t="s">
        <v>1009</v>
      </c>
      <c r="C131" s="484">
        <v>10</v>
      </c>
      <c r="D131" s="484"/>
      <c r="E131" s="484"/>
      <c r="F131" s="226">
        <v>11.88</v>
      </c>
      <c r="G131" s="263">
        <f t="shared" si="2"/>
        <v>12.59</v>
      </c>
      <c r="H131" s="239">
        <f t="shared" si="3"/>
        <v>13.6</v>
      </c>
    </row>
    <row r="132" spans="1:8" x14ac:dyDescent="0.2">
      <c r="A132" s="238" t="s">
        <v>607</v>
      </c>
      <c r="B132" s="184" t="s">
        <v>1010</v>
      </c>
      <c r="C132" s="484">
        <v>10</v>
      </c>
      <c r="D132" s="484"/>
      <c r="E132" s="484"/>
      <c r="F132" s="226">
        <v>11.88</v>
      </c>
      <c r="G132" s="263">
        <f t="shared" si="2"/>
        <v>12.59</v>
      </c>
      <c r="H132" s="239">
        <f t="shared" si="3"/>
        <v>13.6</v>
      </c>
    </row>
    <row r="133" spans="1:8" x14ac:dyDescent="0.2">
      <c r="A133" s="238" t="s">
        <v>608</v>
      </c>
      <c r="B133" s="184" t="s">
        <v>1011</v>
      </c>
      <c r="C133" s="484">
        <v>10</v>
      </c>
      <c r="D133" s="484"/>
      <c r="E133" s="484"/>
      <c r="F133" s="226">
        <v>11.88</v>
      </c>
      <c r="G133" s="263">
        <f t="shared" si="2"/>
        <v>12.59</v>
      </c>
      <c r="H133" s="239">
        <f t="shared" si="3"/>
        <v>13.6</v>
      </c>
    </row>
    <row r="134" spans="1:8" x14ac:dyDescent="0.2">
      <c r="A134" s="238" t="s">
        <v>604</v>
      </c>
      <c r="B134" s="184" t="s">
        <v>1012</v>
      </c>
      <c r="C134" s="484">
        <v>10</v>
      </c>
      <c r="D134" s="484"/>
      <c r="E134" s="484"/>
      <c r="F134" s="226">
        <v>11.88</v>
      </c>
      <c r="G134" s="263">
        <f t="shared" si="2"/>
        <v>12.59</v>
      </c>
      <c r="H134" s="239">
        <f t="shared" si="3"/>
        <v>13.6</v>
      </c>
    </row>
    <row r="135" spans="1:8" x14ac:dyDescent="0.2">
      <c r="A135" s="238" t="s">
        <v>605</v>
      </c>
      <c r="B135" s="184" t="s">
        <v>1013</v>
      </c>
      <c r="C135" s="484">
        <v>10</v>
      </c>
      <c r="D135" s="484"/>
      <c r="E135" s="484"/>
      <c r="F135" s="226">
        <v>11.88</v>
      </c>
      <c r="G135" s="263">
        <f t="shared" si="2"/>
        <v>12.59</v>
      </c>
      <c r="H135" s="239">
        <f t="shared" si="3"/>
        <v>13.6</v>
      </c>
    </row>
    <row r="136" spans="1:8" x14ac:dyDescent="0.2">
      <c r="A136" s="238" t="s">
        <v>611</v>
      </c>
      <c r="B136" s="184" t="s">
        <v>1014</v>
      </c>
      <c r="C136" s="484">
        <v>10</v>
      </c>
      <c r="D136" s="484"/>
      <c r="E136" s="484"/>
      <c r="F136" s="227">
        <v>20.13</v>
      </c>
      <c r="G136" s="263">
        <f t="shared" ref="G136:G140" si="4">ROUND(F136*1.06,2)</f>
        <v>21.34</v>
      </c>
      <c r="H136" s="239">
        <f t="shared" ref="H136:H140" si="5">ROUND(G136*1.08,2)</f>
        <v>23.05</v>
      </c>
    </row>
    <row r="137" spans="1:8" x14ac:dyDescent="0.2">
      <c r="A137" s="238" t="s">
        <v>612</v>
      </c>
      <c r="B137" s="184" t="s">
        <v>1015</v>
      </c>
      <c r="C137" s="484">
        <v>10</v>
      </c>
      <c r="D137" s="484"/>
      <c r="E137" s="484"/>
      <c r="F137" s="227">
        <v>20.13</v>
      </c>
      <c r="G137" s="263">
        <f t="shared" si="4"/>
        <v>21.34</v>
      </c>
      <c r="H137" s="239">
        <f t="shared" si="5"/>
        <v>23.05</v>
      </c>
    </row>
    <row r="138" spans="1:8" x14ac:dyDescent="0.2">
      <c r="A138" s="238" t="s">
        <v>613</v>
      </c>
      <c r="B138" s="184" t="s">
        <v>1016</v>
      </c>
      <c r="C138" s="484">
        <v>10</v>
      </c>
      <c r="D138" s="484"/>
      <c r="E138" s="484"/>
      <c r="F138" s="227">
        <v>20.13</v>
      </c>
      <c r="G138" s="263">
        <f t="shared" si="4"/>
        <v>21.34</v>
      </c>
      <c r="H138" s="239">
        <f t="shared" si="5"/>
        <v>23.05</v>
      </c>
    </row>
    <row r="139" spans="1:8" x14ac:dyDescent="0.2">
      <c r="A139" s="238" t="s">
        <v>609</v>
      </c>
      <c r="B139" s="184" t="s">
        <v>1017</v>
      </c>
      <c r="C139" s="484">
        <v>10</v>
      </c>
      <c r="D139" s="484"/>
      <c r="E139" s="484"/>
      <c r="F139" s="227">
        <v>20.13</v>
      </c>
      <c r="G139" s="263">
        <f t="shared" si="4"/>
        <v>21.34</v>
      </c>
      <c r="H139" s="239">
        <f t="shared" si="5"/>
        <v>23.05</v>
      </c>
    </row>
    <row r="140" spans="1:8" x14ac:dyDescent="0.2">
      <c r="A140" s="238" t="s">
        <v>610</v>
      </c>
      <c r="B140" s="184" t="s">
        <v>1018</v>
      </c>
      <c r="C140" s="484">
        <v>10</v>
      </c>
      <c r="D140" s="484"/>
      <c r="E140" s="484"/>
      <c r="F140" s="227">
        <v>20.13</v>
      </c>
      <c r="G140" s="263">
        <f t="shared" si="4"/>
        <v>21.34</v>
      </c>
      <c r="H140" s="239">
        <f t="shared" si="5"/>
        <v>23.05</v>
      </c>
    </row>
  </sheetData>
  <mergeCells count="60">
    <mergeCell ref="A81:H81"/>
    <mergeCell ref="A85:H85"/>
    <mergeCell ref="A117:H117"/>
    <mergeCell ref="A118:H118"/>
    <mergeCell ref="A122:H122"/>
    <mergeCell ref="A86:H86"/>
    <mergeCell ref="A92:H92"/>
    <mergeCell ref="A93:H93"/>
    <mergeCell ref="A105:H105"/>
    <mergeCell ref="A116:H116"/>
    <mergeCell ref="A103:H103"/>
    <mergeCell ref="A104:H104"/>
    <mergeCell ref="A60:H60"/>
    <mergeCell ref="A61:H61"/>
    <mergeCell ref="A73:H73"/>
    <mergeCell ref="A74:H74"/>
    <mergeCell ref="A80:H80"/>
    <mergeCell ref="A67:F67"/>
    <mergeCell ref="A35:H35"/>
    <mergeCell ref="A41:H41"/>
    <mergeCell ref="A42:H42"/>
    <mergeCell ref="A53:H53"/>
    <mergeCell ref="A54:H54"/>
    <mergeCell ref="C125:E125"/>
    <mergeCell ref="D119:E119"/>
    <mergeCell ref="D120:E120"/>
    <mergeCell ref="D121:E121"/>
    <mergeCell ref="C126:E126"/>
    <mergeCell ref="A123:H123"/>
    <mergeCell ref="A124:H124"/>
    <mergeCell ref="C127:E127"/>
    <mergeCell ref="C128:E128"/>
    <mergeCell ref="C129:E129"/>
    <mergeCell ref="C130:E130"/>
    <mergeCell ref="C131:E131"/>
    <mergeCell ref="C137:E137"/>
    <mergeCell ref="C138:E138"/>
    <mergeCell ref="C139:E139"/>
    <mergeCell ref="C140:E140"/>
    <mergeCell ref="C132:E132"/>
    <mergeCell ref="C133:E133"/>
    <mergeCell ref="C134:E134"/>
    <mergeCell ref="C135:E135"/>
    <mergeCell ref="C136:E136"/>
    <mergeCell ref="A1:H1"/>
    <mergeCell ref="A2:H2"/>
    <mergeCell ref="A28:F28"/>
    <mergeCell ref="A97:H97"/>
    <mergeCell ref="A98:H98"/>
    <mergeCell ref="A3:H3"/>
    <mergeCell ref="A4:H4"/>
    <mergeCell ref="A5:H5"/>
    <mergeCell ref="A10:H10"/>
    <mergeCell ref="A11:H11"/>
    <mergeCell ref="A16:H16"/>
    <mergeCell ref="A17:H17"/>
    <mergeCell ref="A22:H22"/>
    <mergeCell ref="A23:H23"/>
    <mergeCell ref="A34:H34"/>
    <mergeCell ref="A29:F29"/>
  </mergeCells>
  <pageMargins left="0.7" right="0.7" top="0.75" bottom="0.75" header="0.3" footer="0.3"/>
  <pageSetup paperSize="9" orientation="portrait" r:id="rId1"/>
  <headerFooter>
    <oddFooter>&amp;C
Oznaczenia w tabelach:
&amp;"Arial,Pogrubiony"Czcionka pogrubion&amp;"Arial,Normalny"a - typówka żywiczna, dodatkowo rabatowana.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4</vt:i4>
      </vt:variant>
    </vt:vector>
  </HeadingPairs>
  <TitlesOfParts>
    <vt:vector size="15" baseType="lpstr">
      <vt:lpstr>TYP 41</vt:lpstr>
      <vt:lpstr>TYP 42</vt:lpstr>
      <vt:lpstr>TYP 27</vt:lpstr>
      <vt:lpstr>ORGANIKA</vt:lpstr>
      <vt:lpstr>CERAMIKA</vt:lpstr>
      <vt:lpstr>SUPERTWARDE</vt:lpstr>
      <vt:lpstr>Arkusz1</vt:lpstr>
      <vt:lpstr>BORAZONY</vt:lpstr>
      <vt:lpstr>PÓŁELASTYCZNE</vt:lpstr>
      <vt:lpstr>KRĄŻKI FIBROWE</vt:lpstr>
      <vt:lpstr>PILNIKI OBROTOWE</vt:lpstr>
      <vt:lpstr>BORAZONY!Obszar_wydruku</vt:lpstr>
      <vt:lpstr>PÓŁELASTYCZNE!Obszar_wydruku</vt:lpstr>
      <vt:lpstr>SUPERTWARDE!Obszar_wydruku</vt:lpstr>
      <vt:lpstr>'TYP 27'!Obszar_wydruku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Maja Machelska</dc:creator>
  <cp:lastModifiedBy>Maja Machelska</cp:lastModifiedBy>
  <cp:lastPrinted>2023-01-27T12:26:22Z</cp:lastPrinted>
  <dcterms:created xsi:type="dcterms:W3CDTF">2012-03-05T10:09:18Z</dcterms:created>
  <dcterms:modified xsi:type="dcterms:W3CDTF">2023-01-27T13:26:37Z</dcterms:modified>
</cp:coreProperties>
</file>